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Redirected Folder\safija.zilic\My Documents\dokumenti 2019\polugodišnji 2019\za obajvu IF\"/>
    </mc:Choice>
  </mc:AlternateContent>
  <xr:revisionPtr revIDLastSave="0" documentId="8_{C335CF35-F224-4D0A-8056-D72617D7EA3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Bstanja" sheetId="5" r:id="rId1"/>
    <sheet name="Buspjeha" sheetId="1" r:id="rId2"/>
    <sheet name="Izvjopromjenama" sheetId="4" r:id="rId3"/>
    <sheet name="IzvjoGottoku" sheetId="3" r:id="rId4"/>
    <sheet name="Sheet1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0" i="5" l="1"/>
  <c r="F80" i="5" l="1"/>
  <c r="G17" i="3" l="1"/>
  <c r="G18" i="3"/>
  <c r="G21" i="3"/>
  <c r="G24" i="3"/>
  <c r="G26" i="3"/>
  <c r="G28" i="3"/>
  <c r="G29" i="3"/>
  <c r="G30" i="3"/>
  <c r="G31" i="3"/>
  <c r="G50" i="3"/>
  <c r="G53" i="3"/>
  <c r="F37" i="3" l="1"/>
  <c r="F45" i="3" s="1"/>
  <c r="F22" i="3"/>
  <c r="F47" i="3" s="1"/>
  <c r="F16" i="3"/>
  <c r="G66" i="5"/>
  <c r="G71" i="5"/>
  <c r="G74" i="5"/>
  <c r="G77" i="5"/>
  <c r="G62" i="5"/>
  <c r="G58" i="5" s="1"/>
  <c r="G59" i="5"/>
  <c r="G51" i="5"/>
  <c r="G48" i="5"/>
  <c r="G45" i="5"/>
  <c r="G40" i="5"/>
  <c r="G36" i="5"/>
  <c r="G24" i="5"/>
  <c r="G17" i="5"/>
  <c r="G15" i="5" s="1"/>
  <c r="G35" i="5" l="1"/>
  <c r="G57" i="5" s="1"/>
  <c r="F44" i="3"/>
  <c r="F46" i="3"/>
  <c r="F48" i="3" s="1"/>
  <c r="G48" i="3" s="1"/>
  <c r="F34" i="3"/>
  <c r="G34" i="3" s="1"/>
  <c r="G84" i="5"/>
  <c r="G20" i="4" l="1"/>
  <c r="G14" i="4"/>
  <c r="G23" i="4" s="1"/>
  <c r="G66" i="1" l="1"/>
  <c r="G59" i="1"/>
  <c r="G51" i="1"/>
  <c r="G45" i="1"/>
  <c r="G49" i="1" s="1"/>
  <c r="G42" i="1"/>
  <c r="G34" i="1"/>
  <c r="G25" i="1"/>
  <c r="G41" i="1" s="1"/>
  <c r="G50" i="1" s="1"/>
  <c r="G20" i="1"/>
  <c r="G15" i="1"/>
  <c r="G57" i="1" l="1"/>
  <c r="G78" i="1" s="1"/>
  <c r="G74" i="1"/>
  <c r="J52" i="3"/>
  <c r="K52" i="3"/>
  <c r="K26" i="4"/>
  <c r="J26" i="4" l="1"/>
  <c r="F66" i="5" l="1"/>
  <c r="F34" i="1" l="1"/>
  <c r="E16" i="3"/>
  <c r="G16" i="3" s="1"/>
  <c r="E22" i="3"/>
  <c r="E37" i="3"/>
  <c r="E45" i="3" s="1"/>
  <c r="F14" i="4"/>
  <c r="F23" i="4" s="1"/>
  <c r="F20" i="4"/>
  <c r="F77" i="5"/>
  <c r="F74" i="5"/>
  <c r="F24" i="5"/>
  <c r="F17" i="5"/>
  <c r="F36" i="5"/>
  <c r="F40" i="5"/>
  <c r="F45" i="5"/>
  <c r="F71" i="5"/>
  <c r="F62" i="5"/>
  <c r="F59" i="5"/>
  <c r="F58" i="5" s="1"/>
  <c r="F51" i="5"/>
  <c r="F48" i="5"/>
  <c r="F20" i="1"/>
  <c r="F15" i="1"/>
  <c r="F25" i="1"/>
  <c r="F42" i="1"/>
  <c r="F66" i="1"/>
  <c r="F59" i="1"/>
  <c r="F51" i="1"/>
  <c r="F45" i="1"/>
  <c r="E47" i="3" l="1"/>
  <c r="G47" i="3" s="1"/>
  <c r="G22" i="3"/>
  <c r="E44" i="3"/>
  <c r="F75" i="1"/>
  <c r="F35" i="5"/>
  <c r="F41" i="1"/>
  <c r="F50" i="1" s="1"/>
  <c r="E46" i="3"/>
  <c r="G46" i="3" s="1"/>
  <c r="F49" i="1"/>
  <c r="F15" i="5"/>
  <c r="F57" i="5" l="1"/>
  <c r="F84" i="5" s="1"/>
  <c r="F57" i="1"/>
  <c r="F78" i="1" s="1"/>
</calcChain>
</file>

<file path=xl/sharedStrings.xml><?xml version="1.0" encoding="utf-8"?>
<sst xmlns="http://schemas.openxmlformats.org/spreadsheetml/2006/main" count="319" uniqueCount="270">
  <si>
    <t>(Izvjestaj o tokovima gotovine)</t>
  </si>
  <si>
    <t>OPIS</t>
  </si>
  <si>
    <t>AOP</t>
  </si>
  <si>
    <t>Iznos</t>
  </si>
  <si>
    <t>Indeks</t>
  </si>
  <si>
    <t>Tekuća godina</t>
  </si>
  <si>
    <t xml:space="preserve">A. Novčani tokovi iz poslovnih aktivnosti </t>
  </si>
  <si>
    <t>1.Prilivi po osnovu prodaje ulaganja</t>
  </si>
  <si>
    <t>2. Prilivi po osnovu dividendi</t>
  </si>
  <si>
    <t>3. Prilivi po osnovu kamata</t>
  </si>
  <si>
    <t>4.Prilivi po osnovu refundiranja rashoda</t>
  </si>
  <si>
    <t>5. Ostali prilivi od operativnih aktivnosti</t>
  </si>
  <si>
    <t>1. Odlivi po osnovu kupovine ulaganja</t>
  </si>
  <si>
    <t>3. Odlivi po osnovu ostalih ulaganja</t>
  </si>
  <si>
    <t>4. Odlivi po osnovu naknada društvu za upravljanje</t>
  </si>
  <si>
    <t>5. Odlivi po osnovu rashoda za kamate</t>
  </si>
  <si>
    <t>7. Odlivi po osnovu naknade eksternom revizoru</t>
  </si>
  <si>
    <t>8. Odlivi po osnovu troškova banke depozitara</t>
  </si>
  <si>
    <t>9. Odlivi po osnovu ostalih rashoda iz operativne aktivnosti</t>
  </si>
  <si>
    <t>10. Odlivi po osnovu poreza na dobit</t>
  </si>
  <si>
    <t>11. Odlivi po osnovu ostalih rashoda</t>
  </si>
  <si>
    <t>III- Neto priliv gotovine iz poslovnih aktivnosti (401-407)</t>
  </si>
  <si>
    <t>IV-Neto odliv gotovine iz poslovnih aktivnosti (407-401)</t>
  </si>
  <si>
    <t>B. Tokovi gotovine iz aktivnosti finansiranja</t>
  </si>
  <si>
    <t>I-Prilivi gotovine iz aktivnosti finansiranja (422+ 423)</t>
  </si>
  <si>
    <t>2. Prilivi po osnovu zaduživanja</t>
  </si>
  <si>
    <t>1. Odlivi po osnovu razduživanja</t>
  </si>
  <si>
    <t>Naziv fonda: ZIF MI GROUP DD SARAJEVO</t>
  </si>
  <si>
    <t>JIB društva za upravljanje fondom: 4200651410006</t>
  </si>
  <si>
    <t>JIB zatvorenog investicionog fonda: 4200660320001</t>
  </si>
  <si>
    <t>Naziv društva za upravljanje fondom: DUF MARKET INVESTMENT GROUP DOO SARAJEVO</t>
  </si>
  <si>
    <t>Grupa računa</t>
  </si>
  <si>
    <t>100 do 102</t>
  </si>
  <si>
    <t>1. Ulaganja fonda u finansijska sredstva po fer vrijednosti kroz bilans uspjeha</t>
  </si>
  <si>
    <t>2. Ulaganja fonda u finansijska sredstva raspoloživa za prodaju</t>
  </si>
  <si>
    <t>3. Ulaganja fonda u finansijska sredstva koja se drže do roka dospijeća</t>
  </si>
  <si>
    <t>4. Depoziti i plasmani</t>
  </si>
  <si>
    <t>6. Ostala ulaganja</t>
  </si>
  <si>
    <t>5. Ulaganja u nekretnine</t>
  </si>
  <si>
    <t>2. Potraživanja po osnovu prodaje nekretnina</t>
  </si>
  <si>
    <t>3. Potraživanja po osnovu kamata</t>
  </si>
  <si>
    <t>4. Potraživanja po osnovu dividendi</t>
  </si>
  <si>
    <t>5. Potraživanja po osnovu datih avansa</t>
  </si>
  <si>
    <t>7. Potraživanja od društva za upravljanje</t>
  </si>
  <si>
    <t>4. Ostale obaveze iz poslovanja</t>
  </si>
  <si>
    <t>1. Kratkoročni krediti</t>
  </si>
  <si>
    <t>1. Dugoročni krediti</t>
  </si>
  <si>
    <t>2. Ostale dugoročne obaveze</t>
  </si>
  <si>
    <t>1. Obaveze prema banci depozitaru</t>
  </si>
  <si>
    <t>2. Obaveze za učešće u dobitku</t>
  </si>
  <si>
    <t>3. Obaveze za porez na dobit</t>
  </si>
  <si>
    <t>431, 439</t>
  </si>
  <si>
    <t>440, 441</t>
  </si>
  <si>
    <t>I - Gotovina</t>
  </si>
  <si>
    <t>200 do 209</t>
  </si>
  <si>
    <t>210 do 219</t>
  </si>
  <si>
    <t>220 do 229</t>
  </si>
  <si>
    <t>230 do 239</t>
  </si>
  <si>
    <t>240 do 259</t>
  </si>
  <si>
    <t>II - Ulaganja fonda (004 do 009)</t>
  </si>
  <si>
    <t>III - Potraživanja (011 do 018)</t>
  </si>
  <si>
    <t>1. Potraživanja po osnovu prodaje vrijednosnih papira</t>
  </si>
  <si>
    <t>301, 302</t>
  </si>
  <si>
    <t>306 do 308</t>
  </si>
  <si>
    <t>6. Potraživanja Fonda rizičnog kapitala</t>
  </si>
  <si>
    <t>7. Ostala potraživanja</t>
  </si>
  <si>
    <t>310-319</t>
  </si>
  <si>
    <t>IV - Odložena poreska sredstva</t>
  </si>
  <si>
    <t>330 do 332</t>
  </si>
  <si>
    <t>B. OBAVEZE (022+026+031+034+037+040+041+042)</t>
  </si>
  <si>
    <t>1. Obaveze po osnovu ulaganja u  vrijednosne papire</t>
  </si>
  <si>
    <t>401, 402 i 409</t>
  </si>
  <si>
    <t>2. Ostale obaveze po osnovu ulaganja i poslovanja Fonda</t>
  </si>
  <si>
    <t>3. Obaveze nekretninskih i rizičnih fondova</t>
  </si>
  <si>
    <t>411, 412,
413, 416, 419</t>
  </si>
  <si>
    <t>1. Obaveze za naknadu za upravljanje</t>
  </si>
  <si>
    <t>421 do 429</t>
  </si>
  <si>
    <t>2. Ostale obaveze prema društvu za upravljanje</t>
  </si>
  <si>
    <t>IV - Kratkoročne finansijske obaveze (035 + 036)</t>
  </si>
  <si>
    <t>2. Ostale kratkoročne finansijske obaveze</t>
  </si>
  <si>
    <t>VI - Ostale obaveze fonda</t>
  </si>
  <si>
    <t>V - Dugoročne obaveze (038+039)</t>
  </si>
  <si>
    <t>VII - Odložene poreske obaveze</t>
  </si>
  <si>
    <t>VIII - PASIVNA VREMENSKA RAZGRANIČENJA</t>
  </si>
  <si>
    <t>C. NETO IMOVINA FONDA (001-021)</t>
  </si>
  <si>
    <t>Pozicija</t>
  </si>
  <si>
    <t>V  - AKTIVNA VREMENSKA RAZGRANIČENJA</t>
  </si>
  <si>
    <t>I - Obaveze iz poslovanja fonda (023 do 025)</t>
  </si>
  <si>
    <t>II - Obaveze po osnovu troškova poslovanja (027 do 030)</t>
  </si>
  <si>
    <t>III - Obaveze prema društvu za upravljanje (032 do 033)</t>
  </si>
  <si>
    <t>I - Osnovni kapital (046 ili 047)</t>
  </si>
  <si>
    <t>Certificirani računovođa</t>
  </si>
  <si>
    <t>M.P.</t>
  </si>
  <si>
    <t>Zakonski zastupnik
društva za upravljanje</t>
  </si>
  <si>
    <t>(iznos u KM)</t>
  </si>
  <si>
    <t>Mjesto:</t>
  </si>
  <si>
    <t>Datum:</t>
  </si>
  <si>
    <t>Naziv pozicije</t>
  </si>
  <si>
    <t>Grupa
računa</t>
  </si>
  <si>
    <t>Tekuća
godina</t>
  </si>
  <si>
    <t>4. Nerealizovani gubici po osnovu derivata</t>
  </si>
  <si>
    <t>6. Ostali nerealizovani gubici</t>
  </si>
  <si>
    <t>Obična zarada po dionici</t>
  </si>
  <si>
    <t>Razrijeđena zarada po dionici</t>
  </si>
  <si>
    <t>A. REALIZOVANI PRIHODI I RASHODI</t>
  </si>
  <si>
    <t>I - Poslovni prihodi (203 do206)</t>
  </si>
  <si>
    <t>1.Prihodi od dividendi</t>
  </si>
  <si>
    <t>701, 702</t>
  </si>
  <si>
    <t>4. Ostali poslovni prihodi</t>
  </si>
  <si>
    <t>1. Naknada društvu za upravljanje</t>
  </si>
  <si>
    <t>2. Troškovi kupovine i prodaje ulaganja</t>
  </si>
  <si>
    <t>3. Rashodi po osnovu kamata</t>
  </si>
  <si>
    <t>4. Naknada članovima Nadzornog odbora</t>
  </si>
  <si>
    <t>4. Ostali realizovani dobici</t>
  </si>
  <si>
    <t>2. Realizovani gubitak po osnovu kursnih razlika</t>
  </si>
  <si>
    <t>6. Ostali realizovani gubici</t>
  </si>
  <si>
    <t>1. Poreski rashod perioda</t>
  </si>
  <si>
    <t>3. Odloženi poreski prihod perioda</t>
  </si>
  <si>
    <t>2. Odloženi poreski rashod perioda</t>
  </si>
  <si>
    <t>822 dio</t>
  </si>
  <si>
    <t>6. Ostali nerealizovani dobici</t>
  </si>
  <si>
    <t>2. Ostali finansijski rashodi</t>
  </si>
  <si>
    <t>1. Rashodi po osnovu kamata</t>
  </si>
  <si>
    <t>2. Ostali finansijski prihodi</t>
  </si>
  <si>
    <t>1.Prihodi od kamata</t>
  </si>
  <si>
    <t>BILANS STANJA INVESTICIONOG FONDA</t>
  </si>
  <si>
    <t>(Izvještaj o finansijskom položaju)</t>
  </si>
  <si>
    <t>BILANS USPJEHA INVESTICIONOG FONDA</t>
  </si>
  <si>
    <t>(Izvještaj o ukupnom rezultatu za period)</t>
  </si>
  <si>
    <t xml:space="preserve">1. Revalorizacione rezerve po osnovu revalorizacije finansijskih sredstava raspoloživih za prodaju </t>
  </si>
  <si>
    <t>2. Revalorizacione rezerve po osnovu instrumenata zaštite</t>
  </si>
  <si>
    <t>2.Nerealizovani gubici po osnovu finansijskih sredstava po fer vrijednosti kroz bilans uspjeha</t>
  </si>
  <si>
    <t>1.Nerealizovani dobici po osnovu finansijskih sredstava po fer vrijednosti kroz bilans uspjeha</t>
  </si>
  <si>
    <t>2. Nepokriven gubitak tekuće godine</t>
  </si>
  <si>
    <t>1. Nepokriven gubitak ranijih godina</t>
  </si>
  <si>
    <t>4. Ostale revalorizacine rezerve</t>
  </si>
  <si>
    <t>1. Emisiona premija</t>
  </si>
  <si>
    <t>2.Ostale kapitalne rezerve</t>
  </si>
  <si>
    <t>1. Dionički kapital - redovne dionice</t>
  </si>
  <si>
    <t>2. Udjeli</t>
  </si>
  <si>
    <t>II - Kapitalne reze rve (049+050)</t>
  </si>
  <si>
    <t>III - Revaloriza cione rezerve (052 do 055)</t>
  </si>
  <si>
    <t>3. Revalorizacione rezerve po osnovu nekretnina</t>
  </si>
  <si>
    <t>Zakonske rezerve</t>
  </si>
  <si>
    <t>Ostale rezerve</t>
  </si>
  <si>
    <t>V - Neraspoređena dobit (060+061)</t>
  </si>
  <si>
    <t>1. Neraspoređena dobit ranijih godina</t>
  </si>
  <si>
    <t>2. Neraspoređena dobit tekuće godine</t>
  </si>
  <si>
    <t>VI - Nepokriveni gubitak (063+064)</t>
  </si>
  <si>
    <t>E. BROJ EMITOVANIH DIONICA/UDJELA</t>
  </si>
  <si>
    <t>F. NETO IMOVINA PO UDJELU/DIONICI (043/068)</t>
  </si>
  <si>
    <t>G. VANBILANSNE EVIDENCIJE</t>
  </si>
  <si>
    <t>1. Vanbilansna aktiva</t>
  </si>
  <si>
    <t>2. Vanbilansna pasiva</t>
  </si>
  <si>
    <t>Prihodi od kamata i amortizacija premije (diskonta) po osnovu VP sa fiksnim rokom dospijeća</t>
  </si>
  <si>
    <t>II - Realizovana dobit (208 do 211)</t>
  </si>
  <si>
    <t>3. Prihodi od nekretninskih i rizičnih Fondova</t>
  </si>
  <si>
    <t>III - Poslovni rashodi (213 do 220)</t>
  </si>
  <si>
    <t>5. Naknada vanjskom revizoru</t>
  </si>
  <si>
    <t>6. Naknada banci depozitaru</t>
  </si>
  <si>
    <t>7. Rashodi po osnovu poreza</t>
  </si>
  <si>
    <t>606,
609</t>
  </si>
  <si>
    <t>7. Ostali poslovni rashodi Fonda</t>
  </si>
  <si>
    <t>IV - Realizovani gubitak (222 do 225)</t>
  </si>
  <si>
    <t>1. Realizovani gubici od prodaje vrijednosnih papira</t>
  </si>
  <si>
    <t>3. Realizovani gubici nekretninskih i rizičnih Fondova</t>
  </si>
  <si>
    <t>613, 619</t>
  </si>
  <si>
    <t>V - REALIZOVANI DOBITAK I GUBITAK</t>
  </si>
  <si>
    <t>1.Realizovani dobitak (202+207) - (212-221)</t>
  </si>
  <si>
    <t>VI - Finansijski prihodi (229+230)</t>
  </si>
  <si>
    <t>VII - Finansijski rashodi (232+233)</t>
  </si>
  <si>
    <t>B. REALIZOVANI DOBITAK I GUBITAK PRIJE OPOREZIVANjA</t>
  </si>
  <si>
    <t>1.Realizovani dobitak prije oporezivanja (226+228-231)</t>
  </si>
  <si>
    <t>2. Realizovani gubitak prije oporezivanja (227+231-228)</t>
  </si>
  <si>
    <t>C. TEKUĆI ODLOŽENI POREZ NA DOBIT (237+238-239)</t>
  </si>
  <si>
    <t>D. REALIZOVANI DOBITAK I GUBITAK POSLIJE OPOREZIVANJA</t>
  </si>
  <si>
    <t>1. Realizovana dobit poslije oporezivanja (234-235-237-238+239)</t>
  </si>
  <si>
    <t>2. Realizovani gubitak poslije oporezivanja (235-234+237+238-239)</t>
  </si>
  <si>
    <t>D. NEREALIZOVANI DOBICI I GUBICI</t>
  </si>
  <si>
    <t>I - Nerealizovani dobici (243 do 248)</t>
  </si>
  <si>
    <t>1.Nerealizovani dobici od vrijednosnih papira</t>
  </si>
  <si>
    <t>2. Nerealizovani dobici po osnovu kursnih razlika na
monetarnim sredstvima, osim od vrijednosnih papira</t>
  </si>
  <si>
    <t>3. Nerealizovani dobici po osnovu kursnih razlika na vrijednosnim papirima</t>
  </si>
  <si>
    <t>4. Nerealizovani dobici po osnovu derivatnih instrumenata po osnovu svođenje na fer vrijednost</t>
  </si>
  <si>
    <t>724, 725</t>
  </si>
  <si>
    <t>5. Nerealizovani dobici nekretninskih i rizičnih Fondova</t>
  </si>
  <si>
    <t>II - Neralizovani gubici (250 do 255)</t>
  </si>
  <si>
    <t>1. Neralizovani gubici od vrijednosnih papira</t>
  </si>
  <si>
    <t>2. Nerealizovani gubici po osnovu kursnih razlika na
monetarnim sredstvima, osim od vrijednosnih papira</t>
  </si>
  <si>
    <t>3. Nerealizovani gubici po osnovu kursnih razlika na vrijednosnim papirima</t>
  </si>
  <si>
    <t>624, 625 i 626</t>
  </si>
  <si>
    <t>5. Nerealizovani gubici nekretninskih i rizičnih Fondova</t>
  </si>
  <si>
    <t>F. UKUPNI NEREALIZOVANI DOBICI (GUBICI) FONDA</t>
  </si>
  <si>
    <t>1. Ukupni nerealizovani dobitak (242-249)</t>
  </si>
  <si>
    <t>2.Ukupni nerealizovani gubitak (249-242)</t>
  </si>
  <si>
    <t>G. POVEĆANJE (SMANjENjE) NETO IMOVINE OD POSLOVANJA FONDA</t>
  </si>
  <si>
    <t>2. Smanjenje neto imovine fonda (241-240+257-256)</t>
  </si>
  <si>
    <t>Povećanje (smanjenje) neto imovine od poslovanja fonda (302 do 306)</t>
  </si>
  <si>
    <t>Realizovani dobitak (gubitak) od ulaganja</t>
  </si>
  <si>
    <t>Ukupni nerealizovani dobici (gubici) od ulaganja</t>
  </si>
  <si>
    <t>Revalorizacione rezerve po osnovu fin.ulaganja raspoloživih za prodaju</t>
  </si>
  <si>
    <t>Revalorizacione rezerve po osnovu derivata</t>
  </si>
  <si>
    <t>Ukupno povećanje (smanjenje) neto imovine fonda (301+308-309)</t>
  </si>
  <si>
    <t>Neto imovina</t>
  </si>
  <si>
    <t>Na početku perioda</t>
  </si>
  <si>
    <t>Na kraju perioda</t>
  </si>
  <si>
    <t>Redni
broj</t>
  </si>
  <si>
    <t>Revalorizacione rezerve po osnovu nekretninskih i rizičnih Fondova</t>
  </si>
  <si>
    <t>Povećanje neto imovine po osnovu transakcija sa
udjelima/dionicama fonda (308-309)</t>
  </si>
  <si>
    <t>Povećanje po osnovu izdatih udjela/dionica fonda</t>
  </si>
  <si>
    <t>Smanjenje po osnovu povlačenja udjela/dionica fonda</t>
  </si>
  <si>
    <t>Broj udjela /dionica fonda u periodu</t>
  </si>
  <si>
    <t>Broj udjela /dionica fonda na početku perioda</t>
  </si>
  <si>
    <t>Izdati udjeli /dionice u toku perioda</t>
  </si>
  <si>
    <t>Povučeni udjeli/dionice u toku perioda</t>
  </si>
  <si>
    <t>Broj udjela /dionica Fonda na kraju perioda</t>
  </si>
  <si>
    <t>IZVJEŠTAJ O PROMJENAMA NETO IMOVINE INVESTICIONOG FONDA</t>
  </si>
  <si>
    <t>IZVJEŠTAJ O GOTOVINSKIM TOKOVIMA</t>
  </si>
  <si>
    <t>Tekući period</t>
  </si>
  <si>
    <t>Prethodni period</t>
  </si>
  <si>
    <t>II - Odlivi gotovine iz operativnih aktivnosti (408 do 418)</t>
  </si>
  <si>
    <t>2. Odlivi po osnovu ulaganja u vrijednosne papire</t>
  </si>
  <si>
    <t>6. Odlivi po osnovu troškova kupovine i prodaje VP</t>
  </si>
  <si>
    <t>1. Prilivi po osnovu izdavanja udjela/emisije dionica</t>
  </si>
  <si>
    <t>II - Odlivi gotovine iz aktivnosti finansiranja (425 do 428)</t>
  </si>
  <si>
    <t>2. Odlivi po osnovu dividendi</t>
  </si>
  <si>
    <t>3. Odlivi po osnovu učešća u dobiti</t>
  </si>
  <si>
    <t>III - Neto priliv gotovine iz aktivnosti finansiranja (421-424)</t>
  </si>
  <si>
    <t>IV -Neto odliv gotovine iz aktivnosti finansiranja (424-421)</t>
  </si>
  <si>
    <t>C. Ukupni prilivi gotovine (401+421)</t>
  </si>
  <si>
    <t>D. Ukupni odlivi gotovine (407+424)</t>
  </si>
  <si>
    <t>E. NETO PRILIV GOTOVINE (430-431)</t>
  </si>
  <si>
    <t>F. NETO ODLIV GOTOVINE (431-430)</t>
  </si>
  <si>
    <t xml:space="preserve">G. Gotovina na početku perioda </t>
  </si>
  <si>
    <t>H. Pozitivne kursne razlike po osnovu preračuna gotovine</t>
  </si>
  <si>
    <t>I. Negativne kursne razlike po osnovu preračuna gotovine</t>
  </si>
  <si>
    <t>J.GOTOVINA NA KRAJU OBRAČUNSKOG PERIODA (434+432-433+435-436)</t>
  </si>
  <si>
    <t>Zakonski zastupnik 
društva za upravljanje</t>
  </si>
  <si>
    <t>Mjesto:                                         Certificirani računovođa</t>
  </si>
  <si>
    <t>Datum:                                                Mirzeta Dželo</t>
  </si>
  <si>
    <t>I -Prilivi gotovine iz poslovnih aktivnosti (402 do 406)</t>
  </si>
  <si>
    <t>1.Realizovani dobici po osnovu prodaje vrijednosnih papira</t>
  </si>
  <si>
    <t>2.Realizovani dobitak po osnovu kursnih razlika</t>
  </si>
  <si>
    <t>3.Realizovani dobici od poslovanja nekretninskih i rizičnih Fondova</t>
  </si>
  <si>
    <t>1.Povećanje neto imovine fonda (240-241+256-257)</t>
  </si>
  <si>
    <t>2. Realizovani gubitak (212+221) - (202+207)</t>
  </si>
  <si>
    <t>IV - Rezerve iz dobiti (057+058)</t>
  </si>
  <si>
    <t>Zakonski zastupnik
zatvorenog investicionog fonda</t>
  </si>
  <si>
    <t>Zakonski zastupnik 
zatvorenog investicionog fonda</t>
  </si>
  <si>
    <t xml:space="preserve">                                                        Certificirani računovođa</t>
  </si>
  <si>
    <t>Registarski broj fonda: ZJP-031-01</t>
  </si>
  <si>
    <t>Matični broj društva za upravljanje fondom:65-01-0854-09 (Stari broj:1-22679)</t>
  </si>
  <si>
    <t>Mirzeta Dželo</t>
  </si>
  <si>
    <t>Alen Murguz</t>
  </si>
  <si>
    <t>Sabahudin Alađuz</t>
  </si>
  <si>
    <t xml:space="preserve">Sabahudin </t>
  </si>
  <si>
    <t>Alađuz</t>
  </si>
  <si>
    <t>Murguz</t>
  </si>
  <si>
    <t>Alen</t>
  </si>
  <si>
    <t>Sabahudin</t>
  </si>
  <si>
    <t>od 01.01. do 30.06. 2019. godine</t>
  </si>
  <si>
    <t>Prethodna               
godina  01.01.-30.06.2018</t>
  </si>
  <si>
    <t>Prethodna godina 30.06.2018.</t>
  </si>
  <si>
    <t>za period od 01.01. do 30.06.2019. godine</t>
  </si>
  <si>
    <t>na dan 30.06.2019. godine</t>
  </si>
  <si>
    <t>Prethodna godina 01.01-31.12.2018</t>
  </si>
  <si>
    <t xml:space="preserve"> za period od 01.01. do 30.06.2019. godine</t>
  </si>
  <si>
    <t>D. Kapital (045+048+051+055+059-062+065)</t>
  </si>
  <si>
    <t>VII - Nerealizovan dobitak/gubitak (066-067)</t>
  </si>
  <si>
    <t>A. UKUPNA IMOVINA (002+003+010+019+020)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</si>
</sst>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-#,##0"/>
    <numFmt numFmtId="165" formatCode="#,##0.000_);\-#,##0.000"/>
    <numFmt numFmtId="166" formatCode="#,##0.0000_);\-#,##0.0000"/>
    <numFmt numFmtId="167" formatCode="#,##0.000000_);\-#,##0.000000"/>
    <numFmt numFmtId="168" formatCode="#,##0_ ;\-#,##0\ "/>
  </numFmts>
  <fonts count="19" x14ac:knownFonts="1">
    <font>
      <sz val="10"/>
      <name val="Times New Roman"/>
      <family val="1"/>
      <charset val="204"/>
    </font>
    <font>
      <sz val="9"/>
      <name val="Arial"/>
      <family val="2"/>
    </font>
    <font>
      <sz val="9"/>
      <color indexed="8"/>
      <name val="Arial"/>
      <family val="1"/>
      <charset val="204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04"/>
    </font>
    <font>
      <sz val="10"/>
      <color indexed="8"/>
      <name val="Arial"/>
      <family val="2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Times New Roman"/>
      <family val="1"/>
      <charset val="204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8" fillId="0" borderId="0"/>
    <xf numFmtId="0" fontId="7" fillId="0" borderId="0"/>
  </cellStyleXfs>
  <cellXfs count="137">
    <xf numFmtId="0" fontId="0" fillId="0" borderId="0" xfId="0">
      <alignment vertical="top" wrapText="1"/>
    </xf>
    <xf numFmtId="0" fontId="6" fillId="0" borderId="0" xfId="2" applyFont="1"/>
    <xf numFmtId="0" fontId="8" fillId="0" borderId="0" xfId="1" applyFont="1"/>
    <xf numFmtId="164" fontId="5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left" vertical="center" wrapText="1" inden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0" fillId="0" borderId="0" xfId="2" applyFont="1"/>
    <xf numFmtId="0" fontId="5" fillId="0" borderId="0" xfId="1" applyFont="1"/>
    <xf numFmtId="0" fontId="5" fillId="0" borderId="0" xfId="0" applyFo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left" vertical="top" wrapText="1"/>
    </xf>
    <xf numFmtId="166" fontId="4" fillId="2" borderId="0" xfId="0" applyNumberFormat="1" applyFont="1" applyFill="1" applyBorder="1" applyAlignment="1">
      <alignment horizontal="left" vertical="top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>
      <alignment vertical="top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left" vertical="top" wrapText="1"/>
    </xf>
    <xf numFmtId="0" fontId="11" fillId="0" borderId="0" xfId="2" applyFont="1"/>
    <xf numFmtId="165" fontId="1" fillId="2" borderId="2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left" vertical="center" wrapText="1" indent="1"/>
    </xf>
    <xf numFmtId="166" fontId="4" fillId="2" borderId="2" xfId="0" applyNumberFormat="1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12" fillId="0" borderId="0" xfId="1" applyFont="1"/>
    <xf numFmtId="0" fontId="11" fillId="0" borderId="3" xfId="2" applyFont="1" applyBorder="1" applyAlignment="1">
      <alignment horizontal="center"/>
    </xf>
    <xf numFmtId="0" fontId="11" fillId="0" borderId="3" xfId="2" applyFont="1" applyBorder="1" applyAlignment="1">
      <alignment horizontal="center" vertical="center"/>
    </xf>
    <xf numFmtId="3" fontId="11" fillId="0" borderId="0" xfId="2" applyNumberFormat="1" applyFont="1"/>
    <xf numFmtId="0" fontId="13" fillId="0" borderId="3" xfId="2" applyFont="1" applyBorder="1" applyAlignment="1">
      <alignment horizontal="left" vertical="center" wrapText="1"/>
    </xf>
    <xf numFmtId="0" fontId="11" fillId="0" borderId="3" xfId="2" applyFont="1" applyBorder="1" applyAlignment="1">
      <alignment horizontal="left" vertical="center" wrapText="1"/>
    </xf>
    <xf numFmtId="0" fontId="13" fillId="0" borderId="3" xfId="2" applyFont="1" applyFill="1" applyBorder="1" applyAlignment="1">
      <alignment horizontal="left" vertical="center" wrapText="1"/>
    </xf>
    <xf numFmtId="0" fontId="11" fillId="0" borderId="3" xfId="2" applyFont="1" applyFill="1" applyBorder="1" applyAlignment="1">
      <alignment horizontal="left" vertical="center" wrapText="1"/>
    </xf>
    <xf numFmtId="0" fontId="13" fillId="0" borderId="3" xfId="2" applyFont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/>
    </xf>
    <xf numFmtId="4" fontId="11" fillId="0" borderId="3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7" fontId="1" fillId="2" borderId="2" xfId="0" applyNumberFormat="1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14" fillId="2" borderId="1" xfId="0" applyNumberFormat="1" applyFont="1" applyFill="1" applyBorder="1" applyAlignment="1">
      <alignment vertical="center" wrapText="1"/>
    </xf>
    <xf numFmtId="3" fontId="14" fillId="2" borderId="2" xfId="0" applyNumberFormat="1" applyFont="1" applyFill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164" fontId="14" fillId="2" borderId="2" xfId="0" applyNumberFormat="1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vertical="center" wrapText="1"/>
    </xf>
    <xf numFmtId="164" fontId="13" fillId="2" borderId="1" xfId="0" applyNumberFormat="1" applyFont="1" applyFill="1" applyBorder="1" applyAlignment="1">
      <alignment vertical="center" wrapText="1"/>
    </xf>
    <xf numFmtId="164" fontId="0" fillId="0" borderId="0" xfId="0" applyNumberFormat="1">
      <alignment vertical="top" wrapText="1"/>
    </xf>
    <xf numFmtId="4" fontId="11" fillId="0" borderId="3" xfId="2" applyNumberFormat="1" applyFont="1" applyFill="1" applyBorder="1" applyAlignment="1">
      <alignment horizontal="right" vertical="center"/>
    </xf>
    <xf numFmtId="3" fontId="5" fillId="0" borderId="0" xfId="0" applyNumberFormat="1" applyFont="1">
      <alignment vertical="top" wrapText="1"/>
    </xf>
    <xf numFmtId="3" fontId="0" fillId="0" borderId="0" xfId="0" applyNumberFormat="1">
      <alignment vertical="top" wrapText="1"/>
    </xf>
    <xf numFmtId="0" fontId="8" fillId="0" borderId="0" xfId="0" applyFont="1" applyBorder="1">
      <alignment vertical="top" wrapText="1"/>
    </xf>
    <xf numFmtId="0" fontId="12" fillId="0" borderId="5" xfId="2" applyFont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right" vertical="center" wrapText="1"/>
    </xf>
    <xf numFmtId="164" fontId="15" fillId="0" borderId="0" xfId="0" applyNumberFormat="1" applyFo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 indent="1"/>
    </xf>
    <xf numFmtId="0" fontId="11" fillId="0" borderId="0" xfId="2" applyFont="1" applyAlignment="1">
      <alignment horizontal="right"/>
    </xf>
    <xf numFmtId="164" fontId="16" fillId="2" borderId="1" xfId="0" applyNumberFormat="1" applyFont="1" applyFill="1" applyBorder="1" applyAlignment="1">
      <alignment horizontal="right" vertical="center" wrapText="1"/>
    </xf>
    <xf numFmtId="164" fontId="16" fillId="2" borderId="1" xfId="0" applyNumberFormat="1" applyFont="1" applyFill="1" applyBorder="1" applyAlignment="1">
      <alignment vertical="center" wrapText="1"/>
    </xf>
    <xf numFmtId="164" fontId="16" fillId="2" borderId="2" xfId="0" applyNumberFormat="1" applyFont="1" applyFill="1" applyBorder="1" applyAlignment="1">
      <alignment vertical="center" wrapText="1"/>
    </xf>
    <xf numFmtId="167" fontId="16" fillId="2" borderId="2" xfId="0" applyNumberFormat="1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vertical="center" wrapText="1"/>
    </xf>
    <xf numFmtId="3" fontId="18" fillId="2" borderId="1" xfId="0" applyNumberFormat="1" applyFont="1" applyFill="1" applyBorder="1" applyAlignment="1">
      <alignment horizontal="right" vertical="center" wrapText="1"/>
    </xf>
    <xf numFmtId="3" fontId="18" fillId="2" borderId="2" xfId="0" applyNumberFormat="1" applyFont="1" applyFill="1" applyBorder="1" applyAlignment="1">
      <alignment vertical="center" wrapText="1"/>
    </xf>
    <xf numFmtId="164" fontId="18" fillId="2" borderId="2" xfId="0" applyNumberFormat="1" applyFont="1" applyFill="1" applyBorder="1" applyAlignment="1">
      <alignment vertical="center" wrapText="1"/>
    </xf>
    <xf numFmtId="164" fontId="18" fillId="2" borderId="1" xfId="0" applyNumberFormat="1" applyFont="1" applyFill="1" applyBorder="1" applyAlignment="1">
      <alignment vertical="center" wrapText="1"/>
    </xf>
    <xf numFmtId="164" fontId="16" fillId="2" borderId="2" xfId="0" applyNumberFormat="1" applyFont="1" applyFill="1" applyBorder="1" applyAlignment="1">
      <alignment horizontal="right" vertical="center" wrapText="1"/>
    </xf>
    <xf numFmtId="166" fontId="16" fillId="2" borderId="2" xfId="0" applyNumberFormat="1" applyFont="1" applyFill="1" applyBorder="1" applyAlignment="1">
      <alignment horizontal="right" vertical="center" wrapText="1"/>
    </xf>
    <xf numFmtId="164" fontId="18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2" fillId="0" borderId="3" xfId="2" applyNumberFormat="1" applyFont="1" applyFill="1" applyBorder="1" applyAlignment="1">
      <alignment horizontal="right" vertical="center"/>
    </xf>
    <xf numFmtId="3" fontId="14" fillId="0" borderId="3" xfId="2" applyNumberFormat="1" applyFont="1" applyFill="1" applyBorder="1" applyAlignment="1">
      <alignment horizontal="right" vertical="center"/>
    </xf>
    <xf numFmtId="164" fontId="18" fillId="2" borderId="1" xfId="0" applyNumberFormat="1" applyFont="1" applyFill="1" applyBorder="1" applyAlignment="1">
      <alignment horizontal="right" vertical="center" wrapText="1"/>
    </xf>
    <xf numFmtId="0" fontId="15" fillId="0" borderId="0" xfId="0" applyFont="1">
      <alignment vertical="top" wrapText="1"/>
    </xf>
    <xf numFmtId="166" fontId="1" fillId="2" borderId="2" xfId="0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0" fillId="0" borderId="7" xfId="0" applyBorder="1">
      <alignment vertical="top" wrapText="1"/>
    </xf>
    <xf numFmtId="0" fontId="0" fillId="0" borderId="1" xfId="0" applyBorder="1">
      <alignment vertical="top" wrapText="1"/>
    </xf>
    <xf numFmtId="0" fontId="13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8" xfId="2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</cellXfs>
  <cellStyles count="3">
    <cellStyle name="Normal 2" xfId="1" xr:uid="{00000000-0005-0000-0000-000001000000}"/>
    <cellStyle name="Normal 6" xfId="2" xr:uid="{00000000-0005-0000-0000-000002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0</xdr:row>
      <xdr:rowOff>0</xdr:rowOff>
    </xdr:from>
    <xdr:to>
      <xdr:col>0</xdr:col>
      <xdr:colOff>2790825</xdr:colOff>
      <xdr:row>0</xdr:row>
      <xdr:rowOff>0</xdr:rowOff>
    </xdr:to>
    <xdr:cxnSp macro="">
      <xdr:nvCxnSpPr>
        <xdr:cNvPr id="1836" name="AutoShape 6">
          <a:extLst>
            <a:ext uri="{FF2B5EF4-FFF2-40B4-BE49-F238E27FC236}">
              <a16:creationId xmlns:a16="http://schemas.microsoft.com/office/drawing/2014/main" id="{E138A89F-C710-441D-93FD-4D9AC22338F3}"/>
            </a:ext>
          </a:extLst>
        </xdr:cNvPr>
        <xdr:cNvCxnSpPr>
          <a:cxnSpLocks noChangeShapeType="1"/>
        </xdr:cNvCxnSpPr>
      </xdr:nvCxnSpPr>
      <xdr:spPr bwMode="auto">
        <a:xfrm>
          <a:off x="857250" y="0"/>
          <a:ext cx="19335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1409700</xdr:colOff>
      <xdr:row>0</xdr:row>
      <xdr:rowOff>0</xdr:rowOff>
    </xdr:from>
    <xdr:to>
      <xdr:col>0</xdr:col>
      <xdr:colOff>2790825</xdr:colOff>
      <xdr:row>0</xdr:row>
      <xdr:rowOff>0</xdr:rowOff>
    </xdr:to>
    <xdr:cxnSp macro="">
      <xdr:nvCxnSpPr>
        <xdr:cNvPr id="1837" name="AutoShape 5">
          <a:extLst>
            <a:ext uri="{FF2B5EF4-FFF2-40B4-BE49-F238E27FC236}">
              <a16:creationId xmlns:a16="http://schemas.microsoft.com/office/drawing/2014/main" id="{40A4859E-B8AC-43D7-8B93-E4F65D4C2D59}"/>
            </a:ext>
          </a:extLst>
        </xdr:cNvPr>
        <xdr:cNvCxnSpPr>
          <a:cxnSpLocks noChangeShapeType="1"/>
        </xdr:cNvCxnSpPr>
      </xdr:nvCxnSpPr>
      <xdr:spPr bwMode="auto">
        <a:xfrm>
          <a:off x="1409700" y="0"/>
          <a:ext cx="13811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2209800</xdr:colOff>
      <xdr:row>0</xdr:row>
      <xdr:rowOff>0</xdr:rowOff>
    </xdr:from>
    <xdr:to>
      <xdr:col>0</xdr:col>
      <xdr:colOff>2790825</xdr:colOff>
      <xdr:row>0</xdr:row>
      <xdr:rowOff>0</xdr:rowOff>
    </xdr:to>
    <xdr:cxnSp macro="">
      <xdr:nvCxnSpPr>
        <xdr:cNvPr id="1838" name="AutoShape 4">
          <a:extLst>
            <a:ext uri="{FF2B5EF4-FFF2-40B4-BE49-F238E27FC236}">
              <a16:creationId xmlns:a16="http://schemas.microsoft.com/office/drawing/2014/main" id="{78DA73F3-0171-4219-8571-FEF7BDA13F2A}"/>
            </a:ext>
          </a:extLst>
        </xdr:cNvPr>
        <xdr:cNvCxnSpPr>
          <a:cxnSpLocks noChangeShapeType="1"/>
        </xdr:cNvCxnSpPr>
      </xdr:nvCxnSpPr>
      <xdr:spPr bwMode="auto">
        <a:xfrm>
          <a:off x="2209800" y="0"/>
          <a:ext cx="5810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2533650</xdr:colOff>
      <xdr:row>0</xdr:row>
      <xdr:rowOff>0</xdr:rowOff>
    </xdr:from>
    <xdr:to>
      <xdr:col>1</xdr:col>
      <xdr:colOff>0</xdr:colOff>
      <xdr:row>0</xdr:row>
      <xdr:rowOff>0</xdr:rowOff>
    </xdr:to>
    <xdr:cxnSp macro="">
      <xdr:nvCxnSpPr>
        <xdr:cNvPr id="1839" name="AutoShape 3">
          <a:extLst>
            <a:ext uri="{FF2B5EF4-FFF2-40B4-BE49-F238E27FC236}">
              <a16:creationId xmlns:a16="http://schemas.microsoft.com/office/drawing/2014/main" id="{D32AC657-2BC7-4C9A-B6F6-10C11FD57484}"/>
            </a:ext>
          </a:extLst>
        </xdr:cNvPr>
        <xdr:cNvCxnSpPr>
          <a:cxnSpLocks noChangeShapeType="1"/>
        </xdr:cNvCxnSpPr>
      </xdr:nvCxnSpPr>
      <xdr:spPr bwMode="auto">
        <a:xfrm>
          <a:off x="2533650" y="0"/>
          <a:ext cx="3143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2038350</xdr:colOff>
      <xdr:row>0</xdr:row>
      <xdr:rowOff>0</xdr:rowOff>
    </xdr:from>
    <xdr:to>
      <xdr:col>0</xdr:col>
      <xdr:colOff>2790825</xdr:colOff>
      <xdr:row>0</xdr:row>
      <xdr:rowOff>0</xdr:rowOff>
    </xdr:to>
    <xdr:cxnSp macro="">
      <xdr:nvCxnSpPr>
        <xdr:cNvPr id="1840" name="AutoShape 2">
          <a:extLst>
            <a:ext uri="{FF2B5EF4-FFF2-40B4-BE49-F238E27FC236}">
              <a16:creationId xmlns:a16="http://schemas.microsoft.com/office/drawing/2014/main" id="{9F01F32C-1C21-47DC-9654-2FF078D7522D}"/>
            </a:ext>
          </a:extLst>
        </xdr:cNvPr>
        <xdr:cNvCxnSpPr>
          <a:cxnSpLocks noChangeShapeType="1"/>
        </xdr:cNvCxnSpPr>
      </xdr:nvCxnSpPr>
      <xdr:spPr bwMode="auto">
        <a:xfrm>
          <a:off x="2038350" y="0"/>
          <a:ext cx="7524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2105025</xdr:colOff>
      <xdr:row>0</xdr:row>
      <xdr:rowOff>0</xdr:rowOff>
    </xdr:from>
    <xdr:to>
      <xdr:col>0</xdr:col>
      <xdr:colOff>2790825</xdr:colOff>
      <xdr:row>0</xdr:row>
      <xdr:rowOff>0</xdr:rowOff>
    </xdr:to>
    <xdr:cxnSp macro="">
      <xdr:nvCxnSpPr>
        <xdr:cNvPr id="1841" name="AutoShape 1">
          <a:extLst>
            <a:ext uri="{FF2B5EF4-FFF2-40B4-BE49-F238E27FC236}">
              <a16:creationId xmlns:a16="http://schemas.microsoft.com/office/drawing/2014/main" id="{21534CD6-32F2-4154-B2DA-20071F87C0E5}"/>
            </a:ext>
          </a:extLst>
        </xdr:cNvPr>
        <xdr:cNvCxnSpPr>
          <a:cxnSpLocks noChangeShapeType="1"/>
        </xdr:cNvCxnSpPr>
      </xdr:nvCxnSpPr>
      <xdr:spPr bwMode="auto">
        <a:xfrm>
          <a:off x="2105025" y="0"/>
          <a:ext cx="6858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7</xdr:row>
      <xdr:rowOff>76200</xdr:rowOff>
    </xdr:to>
    <xdr:pic>
      <xdr:nvPicPr>
        <xdr:cNvPr id="2116" name="Picture 1">
          <a:extLst>
            <a:ext uri="{FF2B5EF4-FFF2-40B4-BE49-F238E27FC236}">
              <a16:creationId xmlns:a16="http://schemas.microsoft.com/office/drawing/2014/main" id="{0799A777-D0BE-4062-A365-6F74176B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482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topLeftCell="A63" workbookViewId="0">
      <selection activeCell="B58" sqref="B58"/>
    </sheetView>
  </sheetViews>
  <sheetFormatPr defaultRowHeight="12.75" x14ac:dyDescent="0.2"/>
  <cols>
    <col min="1" max="1" width="11.5" style="13" customWidth="1"/>
    <col min="2" max="2" width="68.6640625" style="13" customWidth="1"/>
    <col min="3" max="5" width="3.83203125" style="13" customWidth="1"/>
    <col min="6" max="6" width="20" style="13" customWidth="1"/>
    <col min="7" max="7" width="18.6640625" style="13" customWidth="1"/>
    <col min="8" max="8" width="12.5" style="13" bestFit="1" customWidth="1"/>
  </cols>
  <sheetData>
    <row r="1" spans="1:7" x14ac:dyDescent="0.2">
      <c r="A1" s="11" t="s">
        <v>27</v>
      </c>
      <c r="B1" s="12"/>
      <c r="C1" s="12"/>
      <c r="D1" s="12"/>
      <c r="E1" s="11"/>
      <c r="F1" s="11"/>
      <c r="G1" s="11"/>
    </row>
    <row r="2" spans="1:7" x14ac:dyDescent="0.2">
      <c r="A2" s="11" t="s">
        <v>250</v>
      </c>
      <c r="B2" s="12"/>
      <c r="C2" s="12"/>
      <c r="D2" s="12"/>
      <c r="E2" s="11"/>
      <c r="F2" s="11"/>
      <c r="G2" s="11"/>
    </row>
    <row r="3" spans="1:7" x14ac:dyDescent="0.2">
      <c r="A3" s="11" t="s">
        <v>30</v>
      </c>
      <c r="B3" s="12"/>
      <c r="C3" s="12"/>
      <c r="D3" s="12"/>
      <c r="E3" s="11"/>
      <c r="F3" s="11"/>
      <c r="G3" s="11"/>
    </row>
    <row r="4" spans="1:7" x14ac:dyDescent="0.2">
      <c r="A4" s="11" t="s">
        <v>251</v>
      </c>
      <c r="B4" s="12"/>
      <c r="C4" s="12"/>
      <c r="D4" s="12"/>
      <c r="E4" s="11"/>
      <c r="F4" s="11"/>
      <c r="G4" s="11"/>
    </row>
    <row r="5" spans="1:7" x14ac:dyDescent="0.2">
      <c r="A5" s="11" t="s">
        <v>28</v>
      </c>
      <c r="B5" s="12"/>
      <c r="C5" s="12"/>
      <c r="D5" s="12"/>
      <c r="E5" s="11"/>
      <c r="F5" s="11"/>
      <c r="G5" s="11"/>
    </row>
    <row r="6" spans="1:7" x14ac:dyDescent="0.2">
      <c r="A6" s="11" t="s">
        <v>29</v>
      </c>
      <c r="B6" s="12"/>
      <c r="C6" s="12"/>
      <c r="D6" s="12"/>
      <c r="E6" s="11"/>
      <c r="F6" s="11"/>
      <c r="G6" s="11"/>
    </row>
    <row r="7" spans="1:7" x14ac:dyDescent="0.2">
      <c r="A7" s="12"/>
      <c r="B7" s="11"/>
      <c r="C7" s="11"/>
      <c r="D7" s="11"/>
      <c r="E7" s="11"/>
      <c r="F7" s="11"/>
      <c r="G7" s="11"/>
    </row>
    <row r="8" spans="1:7" x14ac:dyDescent="0.2">
      <c r="A8" s="112" t="s">
        <v>125</v>
      </c>
      <c r="B8" s="113"/>
      <c r="C8" s="113"/>
      <c r="D8" s="113"/>
      <c r="E8" s="113"/>
      <c r="F8" s="113"/>
      <c r="G8" s="113"/>
    </row>
    <row r="9" spans="1:7" x14ac:dyDescent="0.2">
      <c r="A9" s="112" t="s">
        <v>126</v>
      </c>
      <c r="B9" s="113"/>
      <c r="C9" s="113"/>
      <c r="D9" s="113"/>
      <c r="E9" s="113"/>
      <c r="F9" s="113"/>
      <c r="G9" s="113"/>
    </row>
    <row r="10" spans="1:7" x14ac:dyDescent="0.2">
      <c r="A10" s="114" t="s">
        <v>264</v>
      </c>
      <c r="B10" s="114"/>
      <c r="C10" s="114"/>
      <c r="D10" s="114"/>
      <c r="E10" s="114"/>
      <c r="F10" s="114"/>
      <c r="G10" s="114"/>
    </row>
    <row r="12" spans="1:7" x14ac:dyDescent="0.2">
      <c r="G12" s="20" t="s">
        <v>94</v>
      </c>
    </row>
    <row r="13" spans="1:7" ht="25.5" x14ac:dyDescent="0.2">
      <c r="A13" s="59" t="s">
        <v>31</v>
      </c>
      <c r="B13" s="14" t="s">
        <v>85</v>
      </c>
      <c r="C13" s="116" t="s">
        <v>2</v>
      </c>
      <c r="D13" s="117"/>
      <c r="E13" s="118"/>
      <c r="F13" s="14" t="s">
        <v>5</v>
      </c>
      <c r="G13" s="97" t="s">
        <v>265</v>
      </c>
    </row>
    <row r="14" spans="1:7" x14ac:dyDescent="0.2">
      <c r="A14" s="60">
        <v>1</v>
      </c>
      <c r="B14" s="3">
        <v>2</v>
      </c>
      <c r="C14" s="3"/>
      <c r="D14" s="3"/>
      <c r="E14" s="3">
        <v>3</v>
      </c>
      <c r="F14" s="3">
        <v>4</v>
      </c>
      <c r="G14" s="3">
        <v>5</v>
      </c>
    </row>
    <row r="15" spans="1:7" x14ac:dyDescent="0.2">
      <c r="A15" s="58"/>
      <c r="B15" s="10" t="s">
        <v>269</v>
      </c>
      <c r="C15" s="5">
        <v>0</v>
      </c>
      <c r="D15" s="5">
        <v>0</v>
      </c>
      <c r="E15" s="4">
        <v>1</v>
      </c>
      <c r="F15" s="109">
        <f>F16+F17+F24+F32+F33+F34</f>
        <v>29016099</v>
      </c>
      <c r="G15" s="73">
        <f>G16+G17+G24+G32+G33+G34</f>
        <v>29676913</v>
      </c>
    </row>
    <row r="16" spans="1:7" x14ac:dyDescent="0.2">
      <c r="A16" s="62" t="s">
        <v>32</v>
      </c>
      <c r="B16" s="9" t="s">
        <v>53</v>
      </c>
      <c r="C16" s="5">
        <v>0</v>
      </c>
      <c r="D16" s="5">
        <v>0</v>
      </c>
      <c r="E16" s="4">
        <v>2</v>
      </c>
      <c r="F16" s="8">
        <v>8049</v>
      </c>
      <c r="G16" s="7">
        <v>134155</v>
      </c>
    </row>
    <row r="17" spans="1:7" x14ac:dyDescent="0.2">
      <c r="A17" s="58"/>
      <c r="B17" s="9" t="s">
        <v>59</v>
      </c>
      <c r="C17" s="5">
        <v>0</v>
      </c>
      <c r="D17" s="5">
        <v>0</v>
      </c>
      <c r="E17" s="4">
        <v>3</v>
      </c>
      <c r="F17" s="109">
        <f>F18+F19+F20+F21+F22+F23</f>
        <v>23542951</v>
      </c>
      <c r="G17" s="73">
        <f>G18+G19+G20+G21+G22+G23</f>
        <v>29421137</v>
      </c>
    </row>
    <row r="18" spans="1:7" ht="24" x14ac:dyDescent="0.2">
      <c r="A18" s="62" t="s">
        <v>54</v>
      </c>
      <c r="B18" s="6" t="s">
        <v>33</v>
      </c>
      <c r="C18" s="5">
        <v>0</v>
      </c>
      <c r="D18" s="5">
        <v>0</v>
      </c>
      <c r="E18" s="4">
        <v>4</v>
      </c>
      <c r="F18" s="8">
        <v>23135243</v>
      </c>
      <c r="G18" s="7">
        <v>29011717</v>
      </c>
    </row>
    <row r="19" spans="1:7" x14ac:dyDescent="0.2">
      <c r="A19" s="62" t="s">
        <v>55</v>
      </c>
      <c r="B19" s="6" t="s">
        <v>34</v>
      </c>
      <c r="C19" s="5">
        <v>0</v>
      </c>
      <c r="D19" s="5">
        <v>0</v>
      </c>
      <c r="E19" s="4">
        <v>5</v>
      </c>
      <c r="F19" s="8">
        <v>0</v>
      </c>
      <c r="G19" s="7">
        <v>0</v>
      </c>
    </row>
    <row r="20" spans="1:7" ht="24" x14ac:dyDescent="0.2">
      <c r="A20" s="62" t="s">
        <v>56</v>
      </c>
      <c r="B20" s="6" t="s">
        <v>35</v>
      </c>
      <c r="C20" s="5">
        <v>0</v>
      </c>
      <c r="D20" s="5">
        <v>0</v>
      </c>
      <c r="E20" s="4">
        <v>6</v>
      </c>
      <c r="F20" s="8">
        <v>0</v>
      </c>
      <c r="G20" s="8">
        <v>0</v>
      </c>
    </row>
    <row r="21" spans="1:7" x14ac:dyDescent="0.2">
      <c r="A21" s="62" t="s">
        <v>57</v>
      </c>
      <c r="B21" s="6" t="s">
        <v>36</v>
      </c>
      <c r="C21" s="5">
        <v>0</v>
      </c>
      <c r="D21" s="5">
        <v>0</v>
      </c>
      <c r="E21" s="4">
        <v>7</v>
      </c>
      <c r="F21" s="92"/>
      <c r="G21" s="8"/>
    </row>
    <row r="22" spans="1:7" x14ac:dyDescent="0.2">
      <c r="A22" s="62" t="s">
        <v>58</v>
      </c>
      <c r="B22" s="6" t="s">
        <v>38</v>
      </c>
      <c r="C22" s="5">
        <v>0</v>
      </c>
      <c r="D22" s="5">
        <v>0</v>
      </c>
      <c r="E22" s="4">
        <v>8</v>
      </c>
      <c r="F22" s="8">
        <v>407708</v>
      </c>
      <c r="G22" s="8">
        <v>409420</v>
      </c>
    </row>
    <row r="23" spans="1:7" x14ac:dyDescent="0.2">
      <c r="A23" s="58">
        <v>260</v>
      </c>
      <c r="B23" s="6" t="s">
        <v>37</v>
      </c>
      <c r="C23" s="5">
        <v>0</v>
      </c>
      <c r="D23" s="5">
        <v>0</v>
      </c>
      <c r="E23" s="4">
        <v>9</v>
      </c>
      <c r="F23" s="92"/>
      <c r="G23" s="8"/>
    </row>
    <row r="24" spans="1:7" x14ac:dyDescent="0.2">
      <c r="A24" s="58"/>
      <c r="B24" s="9" t="s">
        <v>60</v>
      </c>
      <c r="C24" s="5">
        <v>0</v>
      </c>
      <c r="D24" s="5">
        <v>1</v>
      </c>
      <c r="E24" s="4">
        <v>0</v>
      </c>
      <c r="F24" s="99">
        <f>F25+F26+F27+F28+F29+F30+F31+F32</f>
        <v>5465085</v>
      </c>
      <c r="G24" s="74">
        <f>G25+G26+G27+G28+G29+G30+G31+G32</f>
        <v>121607</v>
      </c>
    </row>
    <row r="25" spans="1:7" x14ac:dyDescent="0.2">
      <c r="A25" s="58">
        <v>30</v>
      </c>
      <c r="B25" s="6" t="s">
        <v>61</v>
      </c>
      <c r="C25" s="5">
        <v>0</v>
      </c>
      <c r="D25" s="5">
        <v>1</v>
      </c>
      <c r="E25" s="4">
        <v>1</v>
      </c>
      <c r="F25" s="8">
        <v>0</v>
      </c>
      <c r="G25" s="8">
        <v>0</v>
      </c>
    </row>
    <row r="26" spans="1:7" x14ac:dyDescent="0.2">
      <c r="A26" s="58" t="s">
        <v>62</v>
      </c>
      <c r="B26" s="6" t="s">
        <v>39</v>
      </c>
      <c r="C26" s="5">
        <v>0</v>
      </c>
      <c r="D26" s="5">
        <v>1</v>
      </c>
      <c r="E26" s="4">
        <v>2</v>
      </c>
      <c r="F26" s="8">
        <v>58073</v>
      </c>
      <c r="G26" s="8">
        <v>58073</v>
      </c>
    </row>
    <row r="27" spans="1:7" x14ac:dyDescent="0.2">
      <c r="A27" s="58">
        <v>303</v>
      </c>
      <c r="B27" s="6" t="s">
        <v>40</v>
      </c>
      <c r="C27" s="5">
        <v>0</v>
      </c>
      <c r="D27" s="5">
        <v>1</v>
      </c>
      <c r="E27" s="4">
        <v>3</v>
      </c>
      <c r="F27" s="8">
        <v>1880</v>
      </c>
      <c r="G27" s="8">
        <v>0</v>
      </c>
    </row>
    <row r="28" spans="1:7" x14ac:dyDescent="0.2">
      <c r="A28" s="58">
        <v>304</v>
      </c>
      <c r="B28" s="6" t="s">
        <v>41</v>
      </c>
      <c r="C28" s="5">
        <v>0</v>
      </c>
      <c r="D28" s="5">
        <v>1</v>
      </c>
      <c r="E28" s="4">
        <v>4</v>
      </c>
      <c r="F28" s="64">
        <v>129722</v>
      </c>
      <c r="G28" s="64">
        <v>63534</v>
      </c>
    </row>
    <row r="29" spans="1:7" x14ac:dyDescent="0.2">
      <c r="A29" s="58">
        <v>305</v>
      </c>
      <c r="B29" s="6" t="s">
        <v>42</v>
      </c>
      <c r="C29" s="5">
        <v>0</v>
      </c>
      <c r="D29" s="5">
        <v>1</v>
      </c>
      <c r="E29" s="4">
        <v>5</v>
      </c>
      <c r="F29" s="8">
        <v>5275410</v>
      </c>
      <c r="G29" s="8">
        <v>0</v>
      </c>
    </row>
    <row r="30" spans="1:7" x14ac:dyDescent="0.2">
      <c r="A30" s="58" t="s">
        <v>63</v>
      </c>
      <c r="B30" s="6" t="s">
        <v>64</v>
      </c>
      <c r="C30" s="5">
        <v>0</v>
      </c>
      <c r="D30" s="5">
        <v>1</v>
      </c>
      <c r="E30" s="4">
        <v>6</v>
      </c>
      <c r="F30" s="92"/>
      <c r="G30" s="8"/>
    </row>
    <row r="31" spans="1:7" x14ac:dyDescent="0.2">
      <c r="A31" s="58">
        <v>309</v>
      </c>
      <c r="B31" s="6" t="s">
        <v>65</v>
      </c>
      <c r="C31" s="5">
        <v>0</v>
      </c>
      <c r="D31" s="5">
        <v>1</v>
      </c>
      <c r="E31" s="4">
        <v>7</v>
      </c>
      <c r="F31" s="92"/>
      <c r="G31" s="8"/>
    </row>
    <row r="32" spans="1:7" x14ac:dyDescent="0.2">
      <c r="A32" s="62" t="s">
        <v>66</v>
      </c>
      <c r="B32" s="6" t="s">
        <v>43</v>
      </c>
      <c r="C32" s="5">
        <v>0</v>
      </c>
      <c r="D32" s="5">
        <v>1</v>
      </c>
      <c r="E32" s="4">
        <v>8</v>
      </c>
      <c r="F32" s="92"/>
      <c r="G32" s="8"/>
    </row>
    <row r="33" spans="1:7" x14ac:dyDescent="0.2">
      <c r="A33" s="58">
        <v>320</v>
      </c>
      <c r="B33" s="9" t="s">
        <v>67</v>
      </c>
      <c r="C33" s="5">
        <v>0</v>
      </c>
      <c r="D33" s="5">
        <v>1</v>
      </c>
      <c r="E33" s="4">
        <v>9</v>
      </c>
      <c r="F33" s="92"/>
      <c r="G33" s="8"/>
    </row>
    <row r="34" spans="1:7" x14ac:dyDescent="0.2">
      <c r="A34" s="58" t="s">
        <v>68</v>
      </c>
      <c r="B34" s="9" t="s">
        <v>86</v>
      </c>
      <c r="C34" s="5">
        <v>0</v>
      </c>
      <c r="D34" s="5">
        <v>2</v>
      </c>
      <c r="E34" s="4">
        <v>0</v>
      </c>
      <c r="F34" s="8">
        <v>14</v>
      </c>
      <c r="G34" s="8">
        <v>14</v>
      </c>
    </row>
    <row r="35" spans="1:7" x14ac:dyDescent="0.2">
      <c r="A35" s="58"/>
      <c r="B35" s="9" t="s">
        <v>69</v>
      </c>
      <c r="C35" s="5">
        <v>0</v>
      </c>
      <c r="D35" s="5">
        <v>2</v>
      </c>
      <c r="E35" s="4">
        <v>1</v>
      </c>
      <c r="F35" s="99">
        <f>F36+F40+F45+F48+F51+F54+F55+F56</f>
        <v>1126007</v>
      </c>
      <c r="G35" s="74">
        <f>G36+G40+G45+G48+G51+G54+G55+G56</f>
        <v>1045442</v>
      </c>
    </row>
    <row r="36" spans="1:7" x14ac:dyDescent="0.2">
      <c r="A36" s="58">
        <v>40</v>
      </c>
      <c r="B36" s="9" t="s">
        <v>87</v>
      </c>
      <c r="C36" s="5">
        <v>0</v>
      </c>
      <c r="D36" s="5">
        <v>2</v>
      </c>
      <c r="E36" s="4">
        <v>2</v>
      </c>
      <c r="F36" s="99">
        <f>F37+F38+F39</f>
        <v>0</v>
      </c>
      <c r="G36" s="74">
        <f>G37+G38+G39</f>
        <v>0</v>
      </c>
    </row>
    <row r="37" spans="1:7" x14ac:dyDescent="0.2">
      <c r="A37" s="62">
        <v>400</v>
      </c>
      <c r="B37" s="6" t="s">
        <v>70</v>
      </c>
      <c r="C37" s="5">
        <v>0</v>
      </c>
      <c r="D37" s="5">
        <v>2</v>
      </c>
      <c r="E37" s="4">
        <v>3</v>
      </c>
      <c r="F37" s="84">
        <v>0</v>
      </c>
      <c r="G37" s="84">
        <v>0</v>
      </c>
    </row>
    <row r="38" spans="1:7" ht="24" x14ac:dyDescent="0.2">
      <c r="A38" s="58" t="s">
        <v>71</v>
      </c>
      <c r="B38" s="6" t="s">
        <v>72</v>
      </c>
      <c r="C38" s="5">
        <v>0</v>
      </c>
      <c r="D38" s="5">
        <v>2</v>
      </c>
      <c r="E38" s="4">
        <v>4</v>
      </c>
      <c r="F38" s="8">
        <v>0</v>
      </c>
      <c r="G38" s="8">
        <v>0</v>
      </c>
    </row>
    <row r="39" spans="1:7" x14ac:dyDescent="0.2">
      <c r="A39" s="58">
        <v>403</v>
      </c>
      <c r="B39" s="6" t="s">
        <v>73</v>
      </c>
      <c r="C39" s="5">
        <v>0</v>
      </c>
      <c r="D39" s="5">
        <v>2</v>
      </c>
      <c r="E39" s="4">
        <v>5</v>
      </c>
      <c r="F39" s="8"/>
      <c r="G39" s="8"/>
    </row>
    <row r="40" spans="1:7" x14ac:dyDescent="0.2">
      <c r="A40" s="58">
        <v>41</v>
      </c>
      <c r="B40" s="9" t="s">
        <v>88</v>
      </c>
      <c r="C40" s="5">
        <v>0</v>
      </c>
      <c r="D40" s="5">
        <v>2</v>
      </c>
      <c r="E40" s="4">
        <v>6</v>
      </c>
      <c r="F40" s="99">
        <f>F41+F42+F43+F44</f>
        <v>90</v>
      </c>
      <c r="G40" s="74">
        <f>G41+G42+G43+G44</f>
        <v>7385</v>
      </c>
    </row>
    <row r="41" spans="1:7" x14ac:dyDescent="0.2">
      <c r="A41" s="58">
        <v>410</v>
      </c>
      <c r="B41" s="6" t="s">
        <v>48</v>
      </c>
      <c r="C41" s="5">
        <v>0</v>
      </c>
      <c r="D41" s="5">
        <v>2</v>
      </c>
      <c r="E41" s="4">
        <v>7</v>
      </c>
      <c r="F41" s="8"/>
      <c r="G41" s="8"/>
    </row>
    <row r="42" spans="1:7" x14ac:dyDescent="0.2">
      <c r="A42" s="58">
        <v>414</v>
      </c>
      <c r="B42" s="6" t="s">
        <v>49</v>
      </c>
      <c r="C42" s="5">
        <v>0</v>
      </c>
      <c r="D42" s="5">
        <v>2</v>
      </c>
      <c r="E42" s="4">
        <v>8</v>
      </c>
      <c r="F42" s="8"/>
      <c r="G42" s="8"/>
    </row>
    <row r="43" spans="1:7" x14ac:dyDescent="0.2">
      <c r="A43" s="58">
        <v>415</v>
      </c>
      <c r="B43" s="6" t="s">
        <v>50</v>
      </c>
      <c r="C43" s="5">
        <v>0</v>
      </c>
      <c r="D43" s="5">
        <v>2</v>
      </c>
      <c r="E43" s="4">
        <v>9</v>
      </c>
      <c r="F43" s="8"/>
      <c r="G43" s="8"/>
    </row>
    <row r="44" spans="1:7" ht="36" x14ac:dyDescent="0.2">
      <c r="A44" s="62" t="s">
        <v>74</v>
      </c>
      <c r="B44" s="6" t="s">
        <v>44</v>
      </c>
      <c r="C44" s="5">
        <v>0</v>
      </c>
      <c r="D44" s="5">
        <v>3</v>
      </c>
      <c r="E44" s="4">
        <v>0</v>
      </c>
      <c r="F44" s="64">
        <v>90</v>
      </c>
      <c r="G44" s="64">
        <v>7385</v>
      </c>
    </row>
    <row r="45" spans="1:7" x14ac:dyDescent="0.2">
      <c r="A45" s="62">
        <v>42</v>
      </c>
      <c r="B45" s="9" t="s">
        <v>89</v>
      </c>
      <c r="C45" s="5">
        <v>0</v>
      </c>
      <c r="D45" s="5">
        <v>3</v>
      </c>
      <c r="E45" s="4">
        <v>1</v>
      </c>
      <c r="F45" s="98">
        <f>F46+F47</f>
        <v>920867</v>
      </c>
      <c r="G45" s="71">
        <f>G46+G47</f>
        <v>830716</v>
      </c>
    </row>
    <row r="46" spans="1:7" x14ac:dyDescent="0.2">
      <c r="A46" s="62">
        <v>420</v>
      </c>
      <c r="B46" s="9" t="s">
        <v>75</v>
      </c>
      <c r="C46" s="5">
        <v>0</v>
      </c>
      <c r="D46" s="5">
        <v>3</v>
      </c>
      <c r="E46" s="4">
        <v>2</v>
      </c>
      <c r="F46" s="66">
        <v>742392</v>
      </c>
      <c r="G46" s="66">
        <v>678421</v>
      </c>
    </row>
    <row r="47" spans="1:7" x14ac:dyDescent="0.2">
      <c r="A47" s="62" t="s">
        <v>76</v>
      </c>
      <c r="B47" s="9" t="s">
        <v>77</v>
      </c>
      <c r="C47" s="5">
        <v>0</v>
      </c>
      <c r="D47" s="5">
        <v>3</v>
      </c>
      <c r="E47" s="4">
        <v>3</v>
      </c>
      <c r="F47" s="66">
        <v>178475</v>
      </c>
      <c r="G47" s="66">
        <v>152295</v>
      </c>
    </row>
    <row r="48" spans="1:7" x14ac:dyDescent="0.2">
      <c r="A48" s="58">
        <v>43</v>
      </c>
      <c r="B48" s="9" t="s">
        <v>78</v>
      </c>
      <c r="C48" s="5">
        <v>0</v>
      </c>
      <c r="D48" s="5">
        <v>3</v>
      </c>
      <c r="E48" s="4">
        <v>4</v>
      </c>
      <c r="F48" s="67">
        <f>F49+F50</f>
        <v>0</v>
      </c>
      <c r="G48" s="67">
        <f>G49+G50</f>
        <v>0</v>
      </c>
    </row>
    <row r="49" spans="1:7" x14ac:dyDescent="0.2">
      <c r="A49" s="58">
        <v>430</v>
      </c>
      <c r="B49" s="6" t="s">
        <v>45</v>
      </c>
      <c r="C49" s="5">
        <v>0</v>
      </c>
      <c r="D49" s="5">
        <v>3</v>
      </c>
      <c r="E49" s="4">
        <v>5</v>
      </c>
      <c r="F49" s="93"/>
      <c r="G49" s="67"/>
    </row>
    <row r="50" spans="1:7" x14ac:dyDescent="0.2">
      <c r="A50" s="62" t="s">
        <v>51</v>
      </c>
      <c r="B50" s="6" t="s">
        <v>79</v>
      </c>
      <c r="C50" s="5">
        <v>0</v>
      </c>
      <c r="D50" s="5">
        <v>3</v>
      </c>
      <c r="E50" s="4">
        <v>6</v>
      </c>
      <c r="F50" s="93"/>
      <c r="G50" s="67"/>
    </row>
    <row r="51" spans="1:7" x14ac:dyDescent="0.2">
      <c r="A51" s="58">
        <v>44</v>
      </c>
      <c r="B51" s="9" t="s">
        <v>81</v>
      </c>
      <c r="C51" s="5">
        <v>0</v>
      </c>
      <c r="D51" s="5">
        <v>3</v>
      </c>
      <c r="E51" s="4">
        <v>7</v>
      </c>
      <c r="F51" s="67">
        <f>F52+F53</f>
        <v>0</v>
      </c>
      <c r="G51" s="67">
        <f>G52+G53</f>
        <v>0</v>
      </c>
    </row>
    <row r="52" spans="1:7" x14ac:dyDescent="0.2">
      <c r="A52" s="62" t="s">
        <v>52</v>
      </c>
      <c r="B52" s="6" t="s">
        <v>46</v>
      </c>
      <c r="C52" s="5">
        <v>0</v>
      </c>
      <c r="D52" s="5">
        <v>3</v>
      </c>
      <c r="E52" s="4">
        <v>8</v>
      </c>
      <c r="F52" s="93"/>
      <c r="G52" s="67"/>
    </row>
    <row r="53" spans="1:7" x14ac:dyDescent="0.2">
      <c r="A53" s="58">
        <v>449</v>
      </c>
      <c r="B53" s="6" t="s">
        <v>47</v>
      </c>
      <c r="C53" s="5">
        <v>0</v>
      </c>
      <c r="D53" s="17">
        <v>3</v>
      </c>
      <c r="E53" s="15">
        <v>9</v>
      </c>
      <c r="F53" s="94"/>
      <c r="G53" s="53"/>
    </row>
    <row r="54" spans="1:7" x14ac:dyDescent="0.2">
      <c r="A54" s="58">
        <v>45</v>
      </c>
      <c r="B54" s="9" t="s">
        <v>80</v>
      </c>
      <c r="C54" s="5">
        <v>0</v>
      </c>
      <c r="D54" s="17">
        <v>4</v>
      </c>
      <c r="E54" s="15">
        <v>0</v>
      </c>
      <c r="F54" s="53">
        <v>4125</v>
      </c>
      <c r="G54" s="53">
        <v>6416</v>
      </c>
    </row>
    <row r="55" spans="1:7" x14ac:dyDescent="0.2">
      <c r="A55" s="58">
        <v>46</v>
      </c>
      <c r="B55" s="9" t="s">
        <v>82</v>
      </c>
      <c r="C55" s="5">
        <v>0</v>
      </c>
      <c r="D55" s="17">
        <v>4</v>
      </c>
      <c r="E55" s="15">
        <v>1</v>
      </c>
      <c r="F55" s="95"/>
      <c r="G55" s="68"/>
    </row>
    <row r="56" spans="1:7" x14ac:dyDescent="0.2">
      <c r="A56" s="58">
        <v>47</v>
      </c>
      <c r="B56" s="9" t="s">
        <v>83</v>
      </c>
      <c r="C56" s="5">
        <v>0</v>
      </c>
      <c r="D56" s="17">
        <v>4</v>
      </c>
      <c r="E56" s="15">
        <v>2</v>
      </c>
      <c r="F56" s="69">
        <v>200925</v>
      </c>
      <c r="G56" s="69">
        <v>200925</v>
      </c>
    </row>
    <row r="57" spans="1:7" x14ac:dyDescent="0.2">
      <c r="A57" s="58"/>
      <c r="B57" s="9" t="s">
        <v>84</v>
      </c>
      <c r="C57" s="5">
        <v>0</v>
      </c>
      <c r="D57" s="17">
        <v>4</v>
      </c>
      <c r="E57" s="15">
        <v>3</v>
      </c>
      <c r="F57" s="100">
        <f>F15-F35</f>
        <v>27890092</v>
      </c>
      <c r="G57" s="72">
        <f>G15-G35</f>
        <v>28631471</v>
      </c>
    </row>
    <row r="58" spans="1:7" x14ac:dyDescent="0.2">
      <c r="A58" s="58"/>
      <c r="B58" s="9" t="s">
        <v>267</v>
      </c>
      <c r="C58" s="5">
        <v>0</v>
      </c>
      <c r="D58" s="17">
        <v>4</v>
      </c>
      <c r="E58" s="15">
        <v>4</v>
      </c>
      <c r="F58" s="101">
        <f>F59+F62+F66+F71+F74-F77+F80</f>
        <v>27890092.420000002</v>
      </c>
      <c r="G58" s="101">
        <f>G59+G62+G66+G71+G74-G77+G80</f>
        <v>28631470.620000005</v>
      </c>
    </row>
    <row r="59" spans="1:7" x14ac:dyDescent="0.2">
      <c r="A59" s="58">
        <v>50</v>
      </c>
      <c r="B59" s="9" t="s">
        <v>90</v>
      </c>
      <c r="C59" s="5">
        <v>0</v>
      </c>
      <c r="D59" s="17">
        <v>4</v>
      </c>
      <c r="E59" s="15">
        <v>5</v>
      </c>
      <c r="F59" s="101">
        <f>F60+F61</f>
        <v>119231706</v>
      </c>
      <c r="G59" s="75">
        <f>G60+G61</f>
        <v>119231706</v>
      </c>
    </row>
    <row r="60" spans="1:7" x14ac:dyDescent="0.2">
      <c r="A60" s="58">
        <v>500</v>
      </c>
      <c r="B60" s="6" t="s">
        <v>138</v>
      </c>
      <c r="C60" s="5">
        <v>0</v>
      </c>
      <c r="D60" s="17">
        <v>4</v>
      </c>
      <c r="E60" s="4">
        <v>6</v>
      </c>
      <c r="F60" s="67">
        <v>119231706</v>
      </c>
      <c r="G60" s="65">
        <v>119231706</v>
      </c>
    </row>
    <row r="61" spans="1:7" x14ac:dyDescent="0.2">
      <c r="A61" s="58">
        <v>501</v>
      </c>
      <c r="B61" s="6" t="s">
        <v>139</v>
      </c>
      <c r="C61" s="5">
        <v>0</v>
      </c>
      <c r="D61" s="17">
        <v>4</v>
      </c>
      <c r="E61" s="4">
        <v>7</v>
      </c>
      <c r="F61" s="93"/>
      <c r="G61" s="67"/>
    </row>
    <row r="62" spans="1:7" x14ac:dyDescent="0.2">
      <c r="A62" s="58">
        <v>51</v>
      </c>
      <c r="B62" s="9" t="s">
        <v>140</v>
      </c>
      <c r="C62" s="5">
        <v>0</v>
      </c>
      <c r="D62" s="17">
        <v>4</v>
      </c>
      <c r="E62" s="4">
        <v>8</v>
      </c>
      <c r="F62" s="102">
        <f>F63+F64</f>
        <v>4125581.62</v>
      </c>
      <c r="G62" s="76">
        <f>G63+G64</f>
        <v>4125581.62</v>
      </c>
    </row>
    <row r="63" spans="1:7" x14ac:dyDescent="0.2">
      <c r="A63" s="58">
        <v>510</v>
      </c>
      <c r="B63" s="6" t="s">
        <v>136</v>
      </c>
      <c r="C63" s="5">
        <v>0</v>
      </c>
      <c r="D63" s="17">
        <v>4</v>
      </c>
      <c r="E63" s="15">
        <v>9</v>
      </c>
      <c r="F63" s="67">
        <v>4125581.62</v>
      </c>
      <c r="G63" s="67">
        <v>4125581.62</v>
      </c>
    </row>
    <row r="64" spans="1:7" x14ac:dyDescent="0.2">
      <c r="A64" s="58">
        <v>519</v>
      </c>
      <c r="B64" s="6" t="s">
        <v>137</v>
      </c>
      <c r="C64" s="5">
        <v>0</v>
      </c>
      <c r="D64" s="5">
        <v>5</v>
      </c>
      <c r="E64" s="15">
        <v>0</v>
      </c>
      <c r="F64" s="93"/>
      <c r="G64" s="67"/>
    </row>
    <row r="65" spans="1:8" x14ac:dyDescent="0.2">
      <c r="A65" s="58"/>
      <c r="B65" s="6"/>
      <c r="C65" s="5"/>
      <c r="D65" s="5"/>
      <c r="E65" s="15"/>
      <c r="F65" s="93"/>
      <c r="G65" s="76"/>
    </row>
    <row r="66" spans="1:8" x14ac:dyDescent="0.2">
      <c r="A66" s="58">
        <v>52</v>
      </c>
      <c r="B66" s="9" t="s">
        <v>141</v>
      </c>
      <c r="C66" s="5">
        <v>0</v>
      </c>
      <c r="D66" s="5">
        <v>5</v>
      </c>
      <c r="E66" s="15">
        <v>1</v>
      </c>
      <c r="F66" s="102">
        <f>F67+F68+F69+F70</f>
        <v>0</v>
      </c>
      <c r="G66" s="76">
        <f>G67+G68+G69+G70</f>
        <v>0</v>
      </c>
    </row>
    <row r="67" spans="1:8" ht="24" x14ac:dyDescent="0.2">
      <c r="A67" s="58">
        <v>520</v>
      </c>
      <c r="B67" s="6" t="s">
        <v>129</v>
      </c>
      <c r="C67" s="5">
        <v>0</v>
      </c>
      <c r="D67" s="5">
        <v>5</v>
      </c>
      <c r="E67" s="15">
        <v>2</v>
      </c>
      <c r="F67" s="67">
        <v>0</v>
      </c>
      <c r="G67" s="67">
        <v>0</v>
      </c>
      <c r="H67" s="80"/>
    </row>
    <row r="68" spans="1:8" x14ac:dyDescent="0.2">
      <c r="A68" s="58">
        <v>521</v>
      </c>
      <c r="B68" s="6" t="s">
        <v>130</v>
      </c>
      <c r="C68" s="5">
        <v>0</v>
      </c>
      <c r="D68" s="5">
        <v>5</v>
      </c>
      <c r="E68" s="15">
        <v>3</v>
      </c>
      <c r="F68" s="67"/>
      <c r="G68" s="67">
        <v>0</v>
      </c>
    </row>
    <row r="69" spans="1:8" x14ac:dyDescent="0.2">
      <c r="A69" s="58">
        <v>522</v>
      </c>
      <c r="B69" s="6" t="s">
        <v>142</v>
      </c>
      <c r="C69" s="5">
        <v>0</v>
      </c>
      <c r="D69" s="5">
        <v>5</v>
      </c>
      <c r="E69" s="15">
        <v>4</v>
      </c>
      <c r="F69" s="67"/>
      <c r="G69" s="67">
        <v>0</v>
      </c>
    </row>
    <row r="70" spans="1:8" x14ac:dyDescent="0.2">
      <c r="A70" s="58">
        <v>529</v>
      </c>
      <c r="B70" s="6" t="s">
        <v>135</v>
      </c>
      <c r="C70" s="5">
        <v>0</v>
      </c>
      <c r="D70" s="5">
        <v>5</v>
      </c>
      <c r="E70" s="15">
        <v>5</v>
      </c>
      <c r="F70" s="67">
        <v>0</v>
      </c>
      <c r="G70" s="67">
        <v>0</v>
      </c>
    </row>
    <row r="71" spans="1:8" x14ac:dyDescent="0.2">
      <c r="A71" s="58">
        <v>53</v>
      </c>
      <c r="B71" s="9" t="s">
        <v>246</v>
      </c>
      <c r="C71" s="5">
        <v>0</v>
      </c>
      <c r="D71" s="5">
        <v>5</v>
      </c>
      <c r="E71" s="4">
        <v>6</v>
      </c>
      <c r="F71" s="102">
        <f>F72+F73</f>
        <v>359248.8</v>
      </c>
      <c r="G71" s="76">
        <f>G72+G73</f>
        <v>359249</v>
      </c>
    </row>
    <row r="72" spans="1:8" x14ac:dyDescent="0.2">
      <c r="A72" s="58">
        <v>530</v>
      </c>
      <c r="B72" s="6" t="s">
        <v>143</v>
      </c>
      <c r="C72" s="5">
        <v>0</v>
      </c>
      <c r="D72" s="5">
        <v>5</v>
      </c>
      <c r="E72" s="4">
        <v>7</v>
      </c>
      <c r="F72" s="67"/>
      <c r="G72" s="67"/>
    </row>
    <row r="73" spans="1:8" x14ac:dyDescent="0.2">
      <c r="A73" s="58">
        <v>531</v>
      </c>
      <c r="B73" s="6" t="s">
        <v>144</v>
      </c>
      <c r="C73" s="5">
        <v>0</v>
      </c>
      <c r="D73" s="5">
        <v>5</v>
      </c>
      <c r="E73" s="4">
        <v>8</v>
      </c>
      <c r="F73" s="67">
        <v>359248.8</v>
      </c>
      <c r="G73" s="67">
        <v>359249</v>
      </c>
    </row>
    <row r="74" spans="1:8" x14ac:dyDescent="0.2">
      <c r="A74" s="58">
        <v>54</v>
      </c>
      <c r="B74" s="9" t="s">
        <v>145</v>
      </c>
      <c r="C74" s="5">
        <v>0</v>
      </c>
      <c r="D74" s="5">
        <v>5</v>
      </c>
      <c r="E74" s="15">
        <v>9</v>
      </c>
      <c r="F74" s="67">
        <f>F75+F76</f>
        <v>0</v>
      </c>
      <c r="G74" s="67">
        <f>G75+G76</f>
        <v>0</v>
      </c>
    </row>
    <row r="75" spans="1:8" x14ac:dyDescent="0.2">
      <c r="A75" s="58">
        <v>540</v>
      </c>
      <c r="B75" s="6" t="s">
        <v>146</v>
      </c>
      <c r="C75" s="5">
        <v>0</v>
      </c>
      <c r="D75" s="5">
        <v>6</v>
      </c>
      <c r="E75" s="15">
        <v>0</v>
      </c>
      <c r="F75" s="67">
        <v>0</v>
      </c>
      <c r="G75" s="67">
        <v>0</v>
      </c>
    </row>
    <row r="76" spans="1:8" x14ac:dyDescent="0.2">
      <c r="A76" s="58">
        <v>541</v>
      </c>
      <c r="B76" s="6" t="s">
        <v>147</v>
      </c>
      <c r="C76" s="5">
        <v>0</v>
      </c>
      <c r="D76" s="5">
        <v>6</v>
      </c>
      <c r="E76" s="15">
        <v>1</v>
      </c>
      <c r="F76" s="67">
        <v>0</v>
      </c>
      <c r="G76" s="67">
        <v>0</v>
      </c>
    </row>
    <row r="77" spans="1:8" x14ac:dyDescent="0.2">
      <c r="A77" s="58">
        <v>55</v>
      </c>
      <c r="B77" s="9" t="s">
        <v>148</v>
      </c>
      <c r="C77" s="5">
        <v>0</v>
      </c>
      <c r="D77" s="5">
        <v>6</v>
      </c>
      <c r="E77" s="15">
        <v>2</v>
      </c>
      <c r="F77" s="102">
        <f>F78+F79</f>
        <v>82705117</v>
      </c>
      <c r="G77" s="77">
        <f>G78+G79</f>
        <v>83342615</v>
      </c>
    </row>
    <row r="78" spans="1:8" x14ac:dyDescent="0.2">
      <c r="A78" s="58">
        <v>550</v>
      </c>
      <c r="B78" s="6" t="s">
        <v>134</v>
      </c>
      <c r="C78" s="5">
        <v>0</v>
      </c>
      <c r="D78" s="5">
        <v>6</v>
      </c>
      <c r="E78" s="15">
        <v>3</v>
      </c>
      <c r="F78" s="67">
        <v>82165412</v>
      </c>
      <c r="G78" s="65">
        <v>82109563</v>
      </c>
    </row>
    <row r="79" spans="1:8" x14ac:dyDescent="0.2">
      <c r="A79" s="58">
        <v>551</v>
      </c>
      <c r="B79" s="6" t="s">
        <v>133</v>
      </c>
      <c r="C79" s="5">
        <v>0</v>
      </c>
      <c r="D79" s="5">
        <v>6</v>
      </c>
      <c r="E79" s="15">
        <v>4</v>
      </c>
      <c r="F79" s="67">
        <v>539705</v>
      </c>
      <c r="G79" s="65">
        <v>1233052</v>
      </c>
    </row>
    <row r="80" spans="1:8" x14ac:dyDescent="0.2">
      <c r="A80" s="58">
        <v>56</v>
      </c>
      <c r="B80" s="9" t="s">
        <v>268</v>
      </c>
      <c r="C80" s="5">
        <v>0</v>
      </c>
      <c r="D80" s="5">
        <v>6</v>
      </c>
      <c r="E80" s="15">
        <v>5</v>
      </c>
      <c r="F80" s="102">
        <f>F81-F82</f>
        <v>-13121327</v>
      </c>
      <c r="G80" s="77">
        <f>G81-G82</f>
        <v>-11742451</v>
      </c>
    </row>
    <row r="81" spans="1:7" ht="24" x14ac:dyDescent="0.2">
      <c r="A81" s="63">
        <v>560</v>
      </c>
      <c r="B81" s="6" t="s">
        <v>132</v>
      </c>
      <c r="C81" s="17">
        <v>0</v>
      </c>
      <c r="D81" s="17">
        <v>6</v>
      </c>
      <c r="E81" s="15">
        <v>6</v>
      </c>
      <c r="F81" s="53">
        <v>10069345</v>
      </c>
      <c r="G81" s="52">
        <v>6388273</v>
      </c>
    </row>
    <row r="82" spans="1:7" ht="24" x14ac:dyDescent="0.2">
      <c r="A82" s="63">
        <v>561</v>
      </c>
      <c r="B82" s="6" t="s">
        <v>131</v>
      </c>
      <c r="C82" s="17">
        <v>0</v>
      </c>
      <c r="D82" s="17">
        <v>6</v>
      </c>
      <c r="E82" s="17">
        <v>7</v>
      </c>
      <c r="F82" s="53">
        <v>23190672</v>
      </c>
      <c r="G82" s="52">
        <v>18130724</v>
      </c>
    </row>
    <row r="83" spans="1:7" x14ac:dyDescent="0.2">
      <c r="A83" s="63"/>
      <c r="B83" s="9" t="s">
        <v>149</v>
      </c>
      <c r="C83" s="17">
        <v>0</v>
      </c>
      <c r="D83" s="17">
        <v>6</v>
      </c>
      <c r="E83" s="15">
        <v>8</v>
      </c>
      <c r="F83" s="53">
        <v>4926930</v>
      </c>
      <c r="G83" s="52">
        <v>4926930</v>
      </c>
    </row>
    <row r="84" spans="1:7" x14ac:dyDescent="0.2">
      <c r="A84" s="63"/>
      <c r="B84" s="9" t="s">
        <v>150</v>
      </c>
      <c r="C84" s="17">
        <v>0</v>
      </c>
      <c r="D84" s="17">
        <v>6</v>
      </c>
      <c r="E84" s="15">
        <v>9</v>
      </c>
      <c r="F84" s="53">
        <f>F57/F83</f>
        <v>5.6607445204214386</v>
      </c>
      <c r="G84" s="52">
        <f>G58/G83</f>
        <v>5.8112192825958564</v>
      </c>
    </row>
    <row r="85" spans="1:7" x14ac:dyDescent="0.2">
      <c r="A85" s="63"/>
      <c r="B85" s="9" t="s">
        <v>151</v>
      </c>
      <c r="C85" s="17"/>
      <c r="D85" s="17"/>
      <c r="E85" s="17"/>
      <c r="F85" s="94"/>
      <c r="G85" s="52"/>
    </row>
    <row r="86" spans="1:7" x14ac:dyDescent="0.2">
      <c r="A86" s="63"/>
      <c r="B86" s="6" t="s">
        <v>152</v>
      </c>
      <c r="C86" s="32">
        <v>0</v>
      </c>
      <c r="D86" s="32">
        <v>7</v>
      </c>
      <c r="E86" s="15">
        <v>0</v>
      </c>
      <c r="F86" s="53">
        <v>6439119</v>
      </c>
      <c r="G86" s="52">
        <v>6439119</v>
      </c>
    </row>
    <row r="87" spans="1:7" x14ac:dyDescent="0.2">
      <c r="A87" s="58"/>
      <c r="B87" s="6" t="s">
        <v>153</v>
      </c>
      <c r="C87" s="32">
        <v>0</v>
      </c>
      <c r="D87" s="32">
        <v>7</v>
      </c>
      <c r="E87" s="15">
        <v>1</v>
      </c>
      <c r="F87" s="53">
        <v>6439119</v>
      </c>
      <c r="G87" s="52">
        <v>6439119</v>
      </c>
    </row>
    <row r="88" spans="1:7" x14ac:dyDescent="0.2">
      <c r="A88" s="63"/>
      <c r="B88" s="61"/>
      <c r="C88" s="32"/>
      <c r="D88" s="32"/>
      <c r="E88" s="32"/>
      <c r="F88" s="96"/>
      <c r="G88" s="70"/>
    </row>
    <row r="89" spans="1:7" x14ac:dyDescent="0.2">
      <c r="G89" s="70"/>
    </row>
    <row r="90" spans="1:7" x14ac:dyDescent="0.2">
      <c r="A90" s="21" t="s">
        <v>95</v>
      </c>
      <c r="B90" s="20" t="s">
        <v>249</v>
      </c>
      <c r="D90" s="119" t="s">
        <v>92</v>
      </c>
      <c r="E90" s="119"/>
      <c r="F90" s="115" t="s">
        <v>93</v>
      </c>
      <c r="G90" s="115"/>
    </row>
    <row r="91" spans="1:7" x14ac:dyDescent="0.2">
      <c r="A91" s="21" t="s">
        <v>96</v>
      </c>
      <c r="F91" s="115"/>
      <c r="G91" s="115"/>
    </row>
    <row r="92" spans="1:7" x14ac:dyDescent="0.2">
      <c r="B92" s="87" t="s">
        <v>252</v>
      </c>
    </row>
    <row r="93" spans="1:7" x14ac:dyDescent="0.2">
      <c r="F93" s="13" t="s">
        <v>253</v>
      </c>
    </row>
    <row r="95" spans="1:7" x14ac:dyDescent="0.2">
      <c r="F95" s="115" t="s">
        <v>247</v>
      </c>
      <c r="G95" s="115"/>
    </row>
    <row r="96" spans="1:7" x14ac:dyDescent="0.2">
      <c r="F96" s="115"/>
      <c r="G96" s="115"/>
    </row>
    <row r="98" spans="6:6" x14ac:dyDescent="0.2">
      <c r="F98" s="13" t="s">
        <v>254</v>
      </c>
    </row>
  </sheetData>
  <mergeCells count="7">
    <mergeCell ref="A8:G8"/>
    <mergeCell ref="A9:G9"/>
    <mergeCell ref="A10:G10"/>
    <mergeCell ref="F95:G96"/>
    <mergeCell ref="C13:E13"/>
    <mergeCell ref="D90:E90"/>
    <mergeCell ref="F90:G91"/>
  </mergeCells>
  <phoneticPr fontId="9" type="noConversion"/>
  <pageMargins left="0.76" right="0.5" top="0.74" bottom="0.65" header="0.24" footer="0.2800000000000000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1"/>
  <sheetViews>
    <sheetView topLeftCell="A67" workbookViewId="0">
      <selection activeCell="F36" sqref="F36"/>
    </sheetView>
  </sheetViews>
  <sheetFormatPr defaultRowHeight="12.75" x14ac:dyDescent="0.2"/>
  <cols>
    <col min="1" max="1" width="9.6640625" customWidth="1"/>
    <col min="2" max="2" width="55" customWidth="1"/>
    <col min="3" max="5" width="3.83203125" style="13" customWidth="1"/>
    <col min="6" max="6" width="13.33203125" customWidth="1"/>
    <col min="7" max="7" width="14" customWidth="1"/>
  </cols>
  <sheetData>
    <row r="1" spans="1:13" x14ac:dyDescent="0.2">
      <c r="A1" s="1" t="s">
        <v>27</v>
      </c>
      <c r="B1" s="2"/>
      <c r="C1" s="12"/>
      <c r="D1" s="12"/>
      <c r="E1" s="11"/>
      <c r="F1" s="1"/>
      <c r="G1" s="1"/>
      <c r="H1" s="1"/>
    </row>
    <row r="2" spans="1:13" x14ac:dyDescent="0.2">
      <c r="A2" s="1" t="s">
        <v>250</v>
      </c>
      <c r="B2" s="2"/>
      <c r="C2" s="12"/>
      <c r="D2" s="12"/>
      <c r="E2" s="11"/>
      <c r="F2" s="1"/>
      <c r="G2" s="1"/>
      <c r="H2" s="1"/>
    </row>
    <row r="3" spans="1:13" x14ac:dyDescent="0.2">
      <c r="A3" s="1" t="s">
        <v>30</v>
      </c>
      <c r="B3" s="2"/>
      <c r="C3" s="12"/>
      <c r="D3" s="12"/>
      <c r="E3" s="11"/>
      <c r="F3" s="1"/>
      <c r="G3" s="1"/>
      <c r="H3" s="1"/>
    </row>
    <row r="4" spans="1:13" x14ac:dyDescent="0.2">
      <c r="A4" s="1" t="s">
        <v>251</v>
      </c>
      <c r="B4" s="2"/>
      <c r="C4" s="12"/>
      <c r="D4" s="12"/>
      <c r="E4" s="11"/>
      <c r="F4" s="1"/>
      <c r="G4" s="1"/>
      <c r="H4" s="1"/>
    </row>
    <row r="5" spans="1:13" x14ac:dyDescent="0.2">
      <c r="A5" s="1" t="s">
        <v>28</v>
      </c>
      <c r="B5" s="2"/>
      <c r="C5" s="12"/>
      <c r="D5" s="12"/>
      <c r="E5" s="11"/>
      <c r="F5" s="1"/>
      <c r="G5" s="1"/>
      <c r="H5" s="1"/>
    </row>
    <row r="6" spans="1:13" x14ac:dyDescent="0.2">
      <c r="A6" s="1" t="s">
        <v>29</v>
      </c>
      <c r="B6" s="2"/>
      <c r="C6" s="12"/>
      <c r="D6" s="12"/>
      <c r="E6" s="11"/>
      <c r="F6" s="1"/>
      <c r="G6" s="1"/>
      <c r="H6" s="1"/>
    </row>
    <row r="7" spans="1:13" x14ac:dyDescent="0.2">
      <c r="A7" s="1"/>
      <c r="B7" s="2"/>
      <c r="C7" s="11"/>
      <c r="D7" s="11"/>
      <c r="E7" s="11"/>
      <c r="F7" s="1"/>
      <c r="G7" s="1"/>
      <c r="H7" s="1"/>
    </row>
    <row r="8" spans="1:13" x14ac:dyDescent="0.2">
      <c r="A8" s="112" t="s">
        <v>127</v>
      </c>
      <c r="B8" s="113"/>
      <c r="C8" s="113"/>
      <c r="D8" s="113"/>
      <c r="E8" s="113"/>
      <c r="F8" s="113"/>
      <c r="G8" s="113"/>
      <c r="H8" s="13"/>
    </row>
    <row r="9" spans="1:13" x14ac:dyDescent="0.2">
      <c r="A9" s="112" t="s">
        <v>128</v>
      </c>
      <c r="B9" s="113"/>
      <c r="C9" s="113"/>
      <c r="D9" s="113"/>
      <c r="E9" s="113"/>
      <c r="F9" s="113"/>
      <c r="G9" s="113"/>
      <c r="H9" s="13"/>
    </row>
    <row r="10" spans="1:13" x14ac:dyDescent="0.2">
      <c r="A10" s="114" t="s">
        <v>260</v>
      </c>
      <c r="B10" s="114"/>
      <c r="C10" s="114"/>
      <c r="D10" s="114"/>
      <c r="E10" s="114"/>
      <c r="F10" s="114"/>
      <c r="G10" s="114"/>
      <c r="H10" s="13"/>
    </row>
    <row r="11" spans="1:13" x14ac:dyDescent="0.2">
      <c r="G11" s="20" t="s">
        <v>94</v>
      </c>
    </row>
    <row r="12" spans="1:13" ht="36" customHeight="1" x14ac:dyDescent="0.2">
      <c r="A12" s="56" t="s">
        <v>98</v>
      </c>
      <c r="B12" s="22" t="s">
        <v>97</v>
      </c>
      <c r="C12" s="116" t="s">
        <v>2</v>
      </c>
      <c r="D12" s="117"/>
      <c r="E12" s="118"/>
      <c r="F12" s="22" t="s">
        <v>99</v>
      </c>
      <c r="G12" s="106" t="s">
        <v>261</v>
      </c>
    </row>
    <row r="13" spans="1:13" ht="12" customHeight="1" x14ac:dyDescent="0.2">
      <c r="A13" s="58">
        <v>1</v>
      </c>
      <c r="B13" s="4">
        <v>2</v>
      </c>
      <c r="C13" s="120">
        <v>3</v>
      </c>
      <c r="D13" s="121"/>
      <c r="E13" s="118"/>
      <c r="F13" s="4">
        <v>4</v>
      </c>
      <c r="G13" s="4">
        <v>5</v>
      </c>
    </row>
    <row r="14" spans="1:13" ht="12" customHeight="1" x14ac:dyDescent="0.2">
      <c r="A14" s="57"/>
      <c r="B14" s="19" t="s">
        <v>104</v>
      </c>
      <c r="C14" s="52">
        <v>2</v>
      </c>
      <c r="D14" s="52">
        <v>0</v>
      </c>
      <c r="E14" s="53">
        <v>1</v>
      </c>
      <c r="F14" s="18"/>
      <c r="G14" s="103"/>
    </row>
    <row r="15" spans="1:13" ht="12" customHeight="1" x14ac:dyDescent="0.2">
      <c r="A15" s="15"/>
      <c r="B15" s="19" t="s">
        <v>105</v>
      </c>
      <c r="C15" s="52">
        <v>2</v>
      </c>
      <c r="D15" s="52">
        <v>0</v>
      </c>
      <c r="E15" s="53">
        <v>2</v>
      </c>
      <c r="F15" s="105">
        <f>F16+F17+F18+F19</f>
        <v>92381</v>
      </c>
      <c r="G15" s="51">
        <f>G16+G17+G18+G19</f>
        <v>31356</v>
      </c>
    </row>
    <row r="16" spans="1:13" ht="12" customHeight="1" x14ac:dyDescent="0.2">
      <c r="A16" s="15">
        <v>700</v>
      </c>
      <c r="B16" s="16" t="s">
        <v>106</v>
      </c>
      <c r="C16" s="52">
        <v>2</v>
      </c>
      <c r="D16" s="52">
        <v>0</v>
      </c>
      <c r="E16" s="53">
        <v>3</v>
      </c>
      <c r="F16" s="18">
        <v>91647</v>
      </c>
      <c r="G16" s="18">
        <v>17991</v>
      </c>
      <c r="I16" s="81"/>
      <c r="L16" s="81"/>
      <c r="M16" s="110"/>
    </row>
    <row r="17" spans="1:7" ht="27" customHeight="1" x14ac:dyDescent="0.2">
      <c r="A17" s="30" t="s">
        <v>107</v>
      </c>
      <c r="B17" s="33" t="s">
        <v>154</v>
      </c>
      <c r="C17" s="52">
        <v>2</v>
      </c>
      <c r="D17" s="52">
        <v>0</v>
      </c>
      <c r="E17" s="53">
        <v>4</v>
      </c>
      <c r="F17" s="18">
        <v>734</v>
      </c>
      <c r="G17" s="18">
        <v>1365</v>
      </c>
    </row>
    <row r="18" spans="1:7" ht="12" customHeight="1" x14ac:dyDescent="0.2">
      <c r="A18" s="15">
        <v>703</v>
      </c>
      <c r="B18" s="16" t="s">
        <v>156</v>
      </c>
      <c r="C18" s="52">
        <v>2</v>
      </c>
      <c r="D18" s="52">
        <v>0</v>
      </c>
      <c r="E18" s="53">
        <v>5</v>
      </c>
      <c r="F18" s="18">
        <v>0</v>
      </c>
      <c r="G18" s="18">
        <v>12000</v>
      </c>
    </row>
    <row r="19" spans="1:7" ht="12" customHeight="1" x14ac:dyDescent="0.2">
      <c r="A19" s="15">
        <v>709</v>
      </c>
      <c r="B19" s="16" t="s">
        <v>108</v>
      </c>
      <c r="C19" s="52">
        <v>2</v>
      </c>
      <c r="D19" s="52">
        <v>0</v>
      </c>
      <c r="E19" s="53">
        <v>6</v>
      </c>
      <c r="F19" s="18">
        <v>0</v>
      </c>
      <c r="G19" s="18">
        <v>0</v>
      </c>
    </row>
    <row r="20" spans="1:7" ht="12" customHeight="1" x14ac:dyDescent="0.2">
      <c r="A20" s="15"/>
      <c r="B20" s="19" t="s">
        <v>155</v>
      </c>
      <c r="C20" s="52">
        <v>2</v>
      </c>
      <c r="D20" s="52">
        <v>0</v>
      </c>
      <c r="E20" s="53">
        <v>7</v>
      </c>
      <c r="F20" s="105">
        <f>F21+F22+F23+F24</f>
        <v>127398</v>
      </c>
      <c r="G20" s="51">
        <f>G21+G22+G23+G24</f>
        <v>186053</v>
      </c>
    </row>
    <row r="21" spans="1:7" ht="24" customHeight="1" x14ac:dyDescent="0.2">
      <c r="A21" s="15">
        <v>710</v>
      </c>
      <c r="B21" s="16" t="s">
        <v>241</v>
      </c>
      <c r="C21" s="52">
        <v>2</v>
      </c>
      <c r="D21" s="52">
        <v>0</v>
      </c>
      <c r="E21" s="53">
        <v>8</v>
      </c>
      <c r="F21" s="18">
        <v>127398</v>
      </c>
      <c r="G21" s="18">
        <v>186053</v>
      </c>
    </row>
    <row r="22" spans="1:7" ht="12" customHeight="1" x14ac:dyDescent="0.2">
      <c r="A22" s="15">
        <v>711</v>
      </c>
      <c r="B22" s="16" t="s">
        <v>242</v>
      </c>
      <c r="C22" s="52">
        <v>2</v>
      </c>
      <c r="D22" s="52">
        <v>0</v>
      </c>
      <c r="E22" s="53">
        <v>9</v>
      </c>
      <c r="F22" s="18"/>
      <c r="G22" s="18"/>
    </row>
    <row r="23" spans="1:7" ht="24" customHeight="1" x14ac:dyDescent="0.2">
      <c r="A23" s="15">
        <v>712</v>
      </c>
      <c r="B23" s="16" t="s">
        <v>243</v>
      </c>
      <c r="C23" s="52">
        <v>2</v>
      </c>
      <c r="D23" s="52">
        <v>1</v>
      </c>
      <c r="E23" s="53">
        <v>0</v>
      </c>
      <c r="F23" s="18"/>
      <c r="G23" s="18"/>
    </row>
    <row r="24" spans="1:7" ht="12" customHeight="1" x14ac:dyDescent="0.2">
      <c r="A24" s="15">
        <v>719</v>
      </c>
      <c r="B24" s="16" t="s">
        <v>113</v>
      </c>
      <c r="C24" s="52">
        <v>2</v>
      </c>
      <c r="D24" s="52">
        <v>1</v>
      </c>
      <c r="E24" s="53">
        <v>1</v>
      </c>
      <c r="F24" s="18"/>
      <c r="G24" s="18"/>
    </row>
    <row r="25" spans="1:7" ht="12" customHeight="1" x14ac:dyDescent="0.2">
      <c r="A25" s="15"/>
      <c r="B25" s="19" t="s">
        <v>157</v>
      </c>
      <c r="C25" s="52">
        <v>2</v>
      </c>
      <c r="D25" s="52">
        <v>1</v>
      </c>
      <c r="E25" s="53">
        <v>2</v>
      </c>
      <c r="F25" s="105">
        <f>F26+F27+F28+F29+F30+F31+F32+F33</f>
        <v>616879</v>
      </c>
      <c r="G25" s="105">
        <f>G26+G27+G28+G29+G30+G31+G32+G33</f>
        <v>618663</v>
      </c>
    </row>
    <row r="26" spans="1:7" ht="12" customHeight="1" x14ac:dyDescent="0.2">
      <c r="A26" s="15">
        <v>600</v>
      </c>
      <c r="B26" s="16" t="s">
        <v>109</v>
      </c>
      <c r="C26" s="52">
        <v>2</v>
      </c>
      <c r="D26" s="52">
        <v>1</v>
      </c>
      <c r="E26" s="53">
        <v>3</v>
      </c>
      <c r="F26" s="18">
        <v>389470</v>
      </c>
      <c r="G26" s="18">
        <v>430388</v>
      </c>
    </row>
    <row r="27" spans="1:7" ht="12" customHeight="1" x14ac:dyDescent="0.2">
      <c r="A27" s="15">
        <v>601</v>
      </c>
      <c r="B27" s="16" t="s">
        <v>110</v>
      </c>
      <c r="C27" s="52">
        <v>2</v>
      </c>
      <c r="D27" s="52">
        <v>1</v>
      </c>
      <c r="E27" s="53">
        <v>4</v>
      </c>
      <c r="F27" s="18">
        <v>70874</v>
      </c>
      <c r="G27" s="18">
        <v>50379</v>
      </c>
    </row>
    <row r="28" spans="1:7" ht="12" customHeight="1" x14ac:dyDescent="0.2">
      <c r="A28" s="15">
        <v>602</v>
      </c>
      <c r="B28" s="16" t="s">
        <v>111</v>
      </c>
      <c r="C28" s="52">
        <v>2</v>
      </c>
      <c r="D28" s="52">
        <v>1</v>
      </c>
      <c r="E28" s="53">
        <v>5</v>
      </c>
      <c r="F28" s="18"/>
      <c r="G28" s="103"/>
    </row>
    <row r="29" spans="1:7" ht="12" customHeight="1" x14ac:dyDescent="0.2">
      <c r="A29" s="15">
        <v>603</v>
      </c>
      <c r="B29" s="16" t="s">
        <v>112</v>
      </c>
      <c r="C29" s="52">
        <v>2</v>
      </c>
      <c r="D29" s="52">
        <v>1</v>
      </c>
      <c r="E29" s="53">
        <v>6</v>
      </c>
      <c r="F29" s="18">
        <v>11489</v>
      </c>
      <c r="G29" s="18">
        <v>11975</v>
      </c>
    </row>
    <row r="30" spans="1:7" ht="12" customHeight="1" x14ac:dyDescent="0.2">
      <c r="A30" s="15">
        <v>604</v>
      </c>
      <c r="B30" s="16" t="s">
        <v>158</v>
      </c>
      <c r="C30" s="52">
        <v>2</v>
      </c>
      <c r="D30" s="52">
        <v>1</v>
      </c>
      <c r="E30" s="53">
        <v>7</v>
      </c>
      <c r="F30" s="18">
        <v>8775</v>
      </c>
      <c r="G30" s="18">
        <v>8775</v>
      </c>
    </row>
    <row r="31" spans="1:7" ht="12" customHeight="1" x14ac:dyDescent="0.2">
      <c r="A31" s="15">
        <v>605</v>
      </c>
      <c r="B31" s="16" t="s">
        <v>159</v>
      </c>
      <c r="C31" s="52">
        <v>2</v>
      </c>
      <c r="D31" s="52">
        <v>1</v>
      </c>
      <c r="E31" s="53">
        <v>8</v>
      </c>
      <c r="F31" s="18">
        <v>9900</v>
      </c>
      <c r="G31" s="18">
        <v>10500</v>
      </c>
    </row>
    <row r="32" spans="1:7" ht="12" customHeight="1" x14ac:dyDescent="0.2">
      <c r="A32" s="15">
        <v>607</v>
      </c>
      <c r="B32" s="16" t="s">
        <v>160</v>
      </c>
      <c r="C32" s="52">
        <v>2</v>
      </c>
      <c r="D32" s="52">
        <v>1</v>
      </c>
      <c r="E32" s="53">
        <v>9</v>
      </c>
      <c r="F32" s="18">
        <v>926</v>
      </c>
      <c r="G32" s="18">
        <v>1208</v>
      </c>
    </row>
    <row r="33" spans="1:7" ht="24.95" customHeight="1" x14ac:dyDescent="0.2">
      <c r="A33" s="17" t="s">
        <v>161</v>
      </c>
      <c r="B33" s="16" t="s">
        <v>162</v>
      </c>
      <c r="C33" s="52">
        <v>2</v>
      </c>
      <c r="D33" s="52">
        <v>2</v>
      </c>
      <c r="E33" s="53">
        <v>0</v>
      </c>
      <c r="F33" s="18">
        <v>125445</v>
      </c>
      <c r="G33" s="18">
        <v>105438</v>
      </c>
    </row>
    <row r="34" spans="1:7" ht="12" customHeight="1" x14ac:dyDescent="0.2">
      <c r="A34" s="15"/>
      <c r="B34" s="19" t="s">
        <v>163</v>
      </c>
      <c r="C34" s="52">
        <v>2</v>
      </c>
      <c r="D34" s="52">
        <v>2</v>
      </c>
      <c r="E34" s="53">
        <v>1</v>
      </c>
      <c r="F34" s="105">
        <f>F35+F36+F37+F38</f>
        <v>142605</v>
      </c>
      <c r="G34" s="105">
        <f>G35+G36+G37+G38</f>
        <v>226444</v>
      </c>
    </row>
    <row r="35" spans="1:7" ht="12" customHeight="1" x14ac:dyDescent="0.2">
      <c r="A35" s="15">
        <v>610</v>
      </c>
      <c r="B35" s="16" t="s">
        <v>164</v>
      </c>
      <c r="C35" s="52">
        <v>2</v>
      </c>
      <c r="D35" s="52">
        <v>2</v>
      </c>
      <c r="E35" s="53">
        <v>2</v>
      </c>
      <c r="F35" s="18">
        <v>142605</v>
      </c>
      <c r="G35" s="18">
        <v>226444</v>
      </c>
    </row>
    <row r="36" spans="1:7" ht="12" customHeight="1" x14ac:dyDescent="0.2">
      <c r="A36" s="15">
        <v>611</v>
      </c>
      <c r="B36" s="16" t="s">
        <v>114</v>
      </c>
      <c r="C36" s="52">
        <v>2</v>
      </c>
      <c r="D36" s="52">
        <v>2</v>
      </c>
      <c r="E36" s="53">
        <v>3</v>
      </c>
      <c r="F36" s="18"/>
      <c r="G36" s="18"/>
    </row>
    <row r="37" spans="1:7" ht="12" customHeight="1" x14ac:dyDescent="0.2">
      <c r="A37" s="15">
        <v>612</v>
      </c>
      <c r="B37" s="16" t="s">
        <v>165</v>
      </c>
      <c r="C37" s="52">
        <v>2</v>
      </c>
      <c r="D37" s="52">
        <v>2</v>
      </c>
      <c r="E37" s="53">
        <v>4</v>
      </c>
      <c r="F37" s="18"/>
      <c r="G37" s="18"/>
    </row>
    <row r="38" spans="1:7" ht="12" customHeight="1" x14ac:dyDescent="0.2">
      <c r="A38" s="15" t="s">
        <v>166</v>
      </c>
      <c r="B38" s="16" t="s">
        <v>115</v>
      </c>
      <c r="C38" s="52">
        <v>2</v>
      </c>
      <c r="D38" s="52">
        <v>2</v>
      </c>
      <c r="E38" s="53">
        <v>5</v>
      </c>
      <c r="F38" s="18">
        <v>0</v>
      </c>
      <c r="G38" s="18">
        <v>0</v>
      </c>
    </row>
    <row r="39" spans="1:7" ht="14.25" customHeight="1" x14ac:dyDescent="0.2">
      <c r="A39" s="15"/>
      <c r="B39" s="19" t="s">
        <v>167</v>
      </c>
      <c r="C39" s="52"/>
      <c r="D39" s="52"/>
      <c r="E39" s="53"/>
      <c r="F39" s="18"/>
      <c r="G39" s="18"/>
    </row>
    <row r="40" spans="1:7" ht="13.5" customHeight="1" x14ac:dyDescent="0.2">
      <c r="A40" s="15"/>
      <c r="B40" s="16" t="s">
        <v>168</v>
      </c>
      <c r="C40" s="52">
        <v>2</v>
      </c>
      <c r="D40" s="52">
        <v>2</v>
      </c>
      <c r="E40" s="53">
        <v>6</v>
      </c>
      <c r="F40" s="18"/>
      <c r="G40" s="18"/>
    </row>
    <row r="41" spans="1:7" ht="12" customHeight="1" x14ac:dyDescent="0.2">
      <c r="A41" s="15"/>
      <c r="B41" s="16" t="s">
        <v>245</v>
      </c>
      <c r="C41" s="52">
        <v>2</v>
      </c>
      <c r="D41" s="52">
        <v>2</v>
      </c>
      <c r="E41" s="53">
        <v>7</v>
      </c>
      <c r="F41" s="18">
        <f>(F25+F34)-(F15+F20)</f>
        <v>539705</v>
      </c>
      <c r="G41" s="18">
        <f>(G25+G34)-(G15+G20)</f>
        <v>627698</v>
      </c>
    </row>
    <row r="42" spans="1:7" ht="12" customHeight="1" x14ac:dyDescent="0.2">
      <c r="A42" s="15"/>
      <c r="B42" s="19" t="s">
        <v>169</v>
      </c>
      <c r="C42" s="52">
        <v>2</v>
      </c>
      <c r="D42" s="52">
        <v>2</v>
      </c>
      <c r="E42" s="53">
        <v>8</v>
      </c>
      <c r="F42" s="105">
        <f>F43+F44</f>
        <v>0</v>
      </c>
      <c r="G42" s="105">
        <f>G43+G44</f>
        <v>0</v>
      </c>
    </row>
    <row r="43" spans="1:7" ht="12" customHeight="1" x14ac:dyDescent="0.2">
      <c r="A43" s="15">
        <v>730</v>
      </c>
      <c r="B43" s="16" t="s">
        <v>124</v>
      </c>
      <c r="C43" s="52">
        <v>2</v>
      </c>
      <c r="D43" s="52">
        <v>2</v>
      </c>
      <c r="E43" s="53">
        <v>9</v>
      </c>
      <c r="F43" s="18"/>
      <c r="G43" s="18"/>
    </row>
    <row r="44" spans="1:7" ht="12" customHeight="1" x14ac:dyDescent="0.2">
      <c r="A44" s="15">
        <v>739</v>
      </c>
      <c r="B44" s="16" t="s">
        <v>123</v>
      </c>
      <c r="C44" s="52">
        <v>2</v>
      </c>
      <c r="D44" s="52">
        <v>3</v>
      </c>
      <c r="E44" s="53">
        <v>0</v>
      </c>
      <c r="F44" s="18"/>
      <c r="G44" s="18"/>
    </row>
    <row r="45" spans="1:7" ht="12" customHeight="1" x14ac:dyDescent="0.2">
      <c r="A45" s="15"/>
      <c r="B45" s="19" t="s">
        <v>170</v>
      </c>
      <c r="C45" s="52">
        <v>2</v>
      </c>
      <c r="D45" s="52">
        <v>3</v>
      </c>
      <c r="E45" s="53">
        <v>1</v>
      </c>
      <c r="F45" s="105">
        <f>F46+F47</f>
        <v>0</v>
      </c>
      <c r="G45" s="105">
        <f>G46+G47</f>
        <v>0</v>
      </c>
    </row>
    <row r="46" spans="1:7" ht="12" customHeight="1" x14ac:dyDescent="0.2">
      <c r="A46" s="15">
        <v>630</v>
      </c>
      <c r="B46" s="16" t="s">
        <v>122</v>
      </c>
      <c r="C46" s="52">
        <v>2</v>
      </c>
      <c r="D46" s="52">
        <v>3</v>
      </c>
      <c r="E46" s="53">
        <v>2</v>
      </c>
      <c r="F46" s="18"/>
      <c r="G46" s="18"/>
    </row>
    <row r="47" spans="1:7" ht="12" customHeight="1" x14ac:dyDescent="0.2">
      <c r="A47" s="15">
        <v>631</v>
      </c>
      <c r="B47" s="16" t="s">
        <v>121</v>
      </c>
      <c r="C47" s="52">
        <v>2</v>
      </c>
      <c r="D47" s="52">
        <v>3</v>
      </c>
      <c r="E47" s="53">
        <v>3</v>
      </c>
      <c r="F47" s="18"/>
      <c r="G47" s="18"/>
    </row>
    <row r="48" spans="1:7" ht="24.75" customHeight="1" x14ac:dyDescent="0.2">
      <c r="A48" s="15"/>
      <c r="B48" s="19" t="s">
        <v>171</v>
      </c>
      <c r="C48" s="54"/>
      <c r="D48" s="54"/>
      <c r="E48" s="54"/>
      <c r="F48" s="15"/>
      <c r="G48" s="15"/>
    </row>
    <row r="49" spans="1:7" ht="12" customHeight="1" x14ac:dyDescent="0.2">
      <c r="A49" s="15"/>
      <c r="B49" s="16" t="s">
        <v>172</v>
      </c>
      <c r="C49" s="52">
        <v>2</v>
      </c>
      <c r="D49" s="52">
        <v>3</v>
      </c>
      <c r="E49" s="53">
        <v>4</v>
      </c>
      <c r="F49" s="18">
        <f>F40+F42-F45</f>
        <v>0</v>
      </c>
      <c r="G49" s="18">
        <f>G40+G42-G45</f>
        <v>0</v>
      </c>
    </row>
    <row r="50" spans="1:7" ht="12" customHeight="1" x14ac:dyDescent="0.2">
      <c r="A50" s="15"/>
      <c r="B50" s="16" t="s">
        <v>173</v>
      </c>
      <c r="C50" s="52">
        <v>2</v>
      </c>
      <c r="D50" s="52">
        <v>3</v>
      </c>
      <c r="E50" s="53">
        <v>5</v>
      </c>
      <c r="F50" s="18">
        <f>F41+F45-F42</f>
        <v>539705</v>
      </c>
      <c r="G50" s="18">
        <f>G41+G45-G42</f>
        <v>627698</v>
      </c>
    </row>
    <row r="51" spans="1:7" ht="12" customHeight="1" x14ac:dyDescent="0.2">
      <c r="A51" s="15"/>
      <c r="B51" s="19" t="s">
        <v>174</v>
      </c>
      <c r="C51" s="52">
        <v>2</v>
      </c>
      <c r="D51" s="52">
        <v>3</v>
      </c>
      <c r="E51" s="53">
        <v>6</v>
      </c>
      <c r="F51" s="105">
        <f>F52+F53-F54</f>
        <v>0</v>
      </c>
      <c r="G51" s="105">
        <f>G52+G53-G54</f>
        <v>0</v>
      </c>
    </row>
    <row r="52" spans="1:7" x14ac:dyDescent="0.2">
      <c r="A52" s="15">
        <v>821</v>
      </c>
      <c r="B52" s="16" t="s">
        <v>116</v>
      </c>
      <c r="C52" s="52">
        <v>2</v>
      </c>
      <c r="D52" s="52">
        <v>3</v>
      </c>
      <c r="E52" s="53">
        <v>7</v>
      </c>
      <c r="F52" s="18"/>
      <c r="G52" s="18"/>
    </row>
    <row r="53" spans="1:7" x14ac:dyDescent="0.2">
      <c r="A53" s="17" t="s">
        <v>119</v>
      </c>
      <c r="B53" s="16" t="s">
        <v>118</v>
      </c>
      <c r="C53" s="52">
        <v>2</v>
      </c>
      <c r="D53" s="52">
        <v>3</v>
      </c>
      <c r="E53" s="53">
        <v>8</v>
      </c>
      <c r="F53" s="18"/>
      <c r="G53" s="18"/>
    </row>
    <row r="54" spans="1:7" x14ac:dyDescent="0.2">
      <c r="A54" s="17" t="s">
        <v>119</v>
      </c>
      <c r="B54" s="16" t="s">
        <v>117</v>
      </c>
      <c r="C54" s="52">
        <v>2</v>
      </c>
      <c r="D54" s="52">
        <v>3</v>
      </c>
      <c r="E54" s="53">
        <v>9</v>
      </c>
      <c r="F54" s="18"/>
      <c r="G54" s="18"/>
    </row>
    <row r="55" spans="1:7" ht="24" x14ac:dyDescent="0.2">
      <c r="A55" s="17"/>
      <c r="B55" s="19" t="s">
        <v>175</v>
      </c>
      <c r="C55" s="52"/>
      <c r="D55" s="52"/>
      <c r="E55" s="53"/>
      <c r="F55" s="18"/>
      <c r="G55" s="18"/>
    </row>
    <row r="56" spans="1:7" ht="24" x14ac:dyDescent="0.2">
      <c r="A56" s="15"/>
      <c r="B56" s="16" t="s">
        <v>176</v>
      </c>
      <c r="C56" s="52">
        <v>2</v>
      </c>
      <c r="D56" s="52">
        <v>4</v>
      </c>
      <c r="E56" s="53">
        <v>0</v>
      </c>
      <c r="F56" s="18"/>
      <c r="G56" s="18"/>
    </row>
    <row r="57" spans="1:7" ht="24" x14ac:dyDescent="0.2">
      <c r="A57" s="15"/>
      <c r="B57" s="16" t="s">
        <v>177</v>
      </c>
      <c r="C57" s="52">
        <v>2</v>
      </c>
      <c r="D57" s="52">
        <v>4</v>
      </c>
      <c r="E57" s="53">
        <v>1</v>
      </c>
      <c r="F57" s="18">
        <f>F50-F49+F52+F53-F54</f>
        <v>539705</v>
      </c>
      <c r="G57" s="18">
        <f>G50-G49+G52+G53-G54</f>
        <v>627698</v>
      </c>
    </row>
    <row r="58" spans="1:7" x14ac:dyDescent="0.2">
      <c r="A58" s="15"/>
      <c r="B58" s="19" t="s">
        <v>178</v>
      </c>
      <c r="C58" s="52"/>
      <c r="D58" s="52"/>
      <c r="E58" s="53"/>
      <c r="F58" s="18"/>
      <c r="G58" s="103"/>
    </row>
    <row r="59" spans="1:7" x14ac:dyDescent="0.2">
      <c r="A59" s="15"/>
      <c r="B59" s="19" t="s">
        <v>179</v>
      </c>
      <c r="C59" s="52">
        <v>2</v>
      </c>
      <c r="D59" s="52">
        <v>4</v>
      </c>
      <c r="E59" s="53">
        <v>2</v>
      </c>
      <c r="F59" s="105">
        <f>F60+F61+F62+F63+F64+F65</f>
        <v>5468327</v>
      </c>
      <c r="G59" s="105">
        <f>G60+G61+G62+G63+G64+G65</f>
        <v>630375</v>
      </c>
    </row>
    <row r="60" spans="1:7" x14ac:dyDescent="0.2">
      <c r="A60" s="15">
        <v>720</v>
      </c>
      <c r="B60" s="16" t="s">
        <v>180</v>
      </c>
      <c r="C60" s="52">
        <v>2</v>
      </c>
      <c r="D60" s="55">
        <v>4</v>
      </c>
      <c r="E60" s="53">
        <v>3</v>
      </c>
      <c r="F60" s="18">
        <v>5468327</v>
      </c>
      <c r="G60" s="18">
        <v>630375</v>
      </c>
    </row>
    <row r="61" spans="1:7" ht="24" x14ac:dyDescent="0.2">
      <c r="A61" s="15">
        <v>721</v>
      </c>
      <c r="B61" s="16" t="s">
        <v>181</v>
      </c>
      <c r="C61" s="52">
        <v>2</v>
      </c>
      <c r="D61" s="55">
        <v>4</v>
      </c>
      <c r="E61" s="53">
        <v>4</v>
      </c>
      <c r="F61" s="18"/>
      <c r="G61" s="103"/>
    </row>
    <row r="62" spans="1:7" ht="24" x14ac:dyDescent="0.2">
      <c r="A62" s="15">
        <v>722</v>
      </c>
      <c r="B62" s="16" t="s">
        <v>182</v>
      </c>
      <c r="C62" s="52">
        <v>2</v>
      </c>
      <c r="D62" s="55">
        <v>4</v>
      </c>
      <c r="E62" s="53">
        <v>5</v>
      </c>
      <c r="F62" s="18"/>
      <c r="G62" s="103"/>
    </row>
    <row r="63" spans="1:7" ht="24" x14ac:dyDescent="0.2">
      <c r="A63" s="15">
        <v>723</v>
      </c>
      <c r="B63" s="16" t="s">
        <v>183</v>
      </c>
      <c r="C63" s="52">
        <v>2</v>
      </c>
      <c r="D63" s="55">
        <v>4</v>
      </c>
      <c r="E63" s="53">
        <v>6</v>
      </c>
      <c r="F63" s="18"/>
      <c r="G63" s="103"/>
    </row>
    <row r="64" spans="1:7" x14ac:dyDescent="0.2">
      <c r="A64" s="15" t="s">
        <v>184</v>
      </c>
      <c r="B64" s="16" t="s">
        <v>185</v>
      </c>
      <c r="C64" s="52">
        <v>2</v>
      </c>
      <c r="D64" s="55">
        <v>4</v>
      </c>
      <c r="E64" s="53">
        <v>7</v>
      </c>
      <c r="F64" s="18">
        <v>0</v>
      </c>
      <c r="G64" s="18">
        <v>0</v>
      </c>
    </row>
    <row r="65" spans="1:7" x14ac:dyDescent="0.2">
      <c r="A65" s="15">
        <v>729</v>
      </c>
      <c r="B65" s="16" t="s">
        <v>120</v>
      </c>
      <c r="C65" s="52">
        <v>2</v>
      </c>
      <c r="D65" s="55">
        <v>4</v>
      </c>
      <c r="E65" s="53">
        <v>8</v>
      </c>
      <c r="F65" s="18"/>
      <c r="G65" s="103"/>
    </row>
    <row r="66" spans="1:7" x14ac:dyDescent="0.2">
      <c r="A66" s="15"/>
      <c r="B66" s="19" t="s">
        <v>186</v>
      </c>
      <c r="C66" s="52">
        <v>2</v>
      </c>
      <c r="D66" s="55">
        <v>4</v>
      </c>
      <c r="E66" s="53">
        <v>9</v>
      </c>
      <c r="F66" s="105">
        <f>F67+F68+F69+F70+F71+F72</f>
        <v>5670000</v>
      </c>
      <c r="G66" s="105">
        <f>G67+G68+G69+G70+G71+G72</f>
        <v>52770</v>
      </c>
    </row>
    <row r="67" spans="1:7" x14ac:dyDescent="0.2">
      <c r="A67" s="15">
        <v>620</v>
      </c>
      <c r="B67" s="16" t="s">
        <v>187</v>
      </c>
      <c r="C67" s="52">
        <v>2</v>
      </c>
      <c r="D67" s="55">
        <v>5</v>
      </c>
      <c r="E67" s="53">
        <v>0</v>
      </c>
      <c r="F67" s="18">
        <v>5668288</v>
      </c>
      <c r="G67" s="18">
        <v>0</v>
      </c>
    </row>
    <row r="68" spans="1:7" ht="24" x14ac:dyDescent="0.2">
      <c r="A68" s="15">
        <v>621</v>
      </c>
      <c r="B68" s="16" t="s">
        <v>188</v>
      </c>
      <c r="C68" s="52">
        <v>2</v>
      </c>
      <c r="D68" s="55">
        <v>5</v>
      </c>
      <c r="E68" s="53">
        <v>1</v>
      </c>
      <c r="F68" s="18"/>
      <c r="G68" s="103"/>
    </row>
    <row r="69" spans="1:7" ht="24" x14ac:dyDescent="0.2">
      <c r="A69" s="15">
        <v>622</v>
      </c>
      <c r="B69" s="16" t="s">
        <v>189</v>
      </c>
      <c r="C69" s="52">
        <v>2</v>
      </c>
      <c r="D69" s="55">
        <v>5</v>
      </c>
      <c r="E69" s="53">
        <v>2</v>
      </c>
      <c r="F69" s="18"/>
      <c r="G69" s="103"/>
    </row>
    <row r="70" spans="1:7" x14ac:dyDescent="0.2">
      <c r="A70" s="15">
        <v>623</v>
      </c>
      <c r="B70" s="16" t="s">
        <v>100</v>
      </c>
      <c r="C70" s="52">
        <v>2</v>
      </c>
      <c r="D70" s="55">
        <v>5</v>
      </c>
      <c r="E70" s="53">
        <v>3</v>
      </c>
      <c r="F70" s="18"/>
      <c r="G70" s="103"/>
    </row>
    <row r="71" spans="1:7" ht="24" x14ac:dyDescent="0.2">
      <c r="A71" s="15" t="s">
        <v>190</v>
      </c>
      <c r="B71" s="16" t="s">
        <v>191</v>
      </c>
      <c r="C71" s="52">
        <v>2</v>
      </c>
      <c r="D71" s="55">
        <v>5</v>
      </c>
      <c r="E71" s="53">
        <v>4</v>
      </c>
      <c r="F71" s="18">
        <v>1712</v>
      </c>
      <c r="G71" s="18">
        <v>52770</v>
      </c>
    </row>
    <row r="72" spans="1:7" x14ac:dyDescent="0.2">
      <c r="A72" s="15">
        <v>629</v>
      </c>
      <c r="B72" s="16" t="s">
        <v>101</v>
      </c>
      <c r="C72" s="52">
        <v>2</v>
      </c>
      <c r="D72" s="55">
        <v>5</v>
      </c>
      <c r="E72" s="53">
        <v>5</v>
      </c>
      <c r="F72" s="18"/>
      <c r="G72" s="103"/>
    </row>
    <row r="73" spans="1:7" x14ac:dyDescent="0.2">
      <c r="A73" s="15"/>
      <c r="B73" s="19" t="s">
        <v>192</v>
      </c>
      <c r="C73" s="52"/>
      <c r="D73" s="55"/>
      <c r="E73" s="53"/>
      <c r="F73" s="18"/>
      <c r="G73" s="103"/>
    </row>
    <row r="74" spans="1:7" x14ac:dyDescent="0.2">
      <c r="A74" s="15"/>
      <c r="B74" s="16" t="s">
        <v>193</v>
      </c>
      <c r="C74" s="52">
        <v>2</v>
      </c>
      <c r="D74" s="55">
        <v>5</v>
      </c>
      <c r="E74" s="53">
        <v>6</v>
      </c>
      <c r="F74" s="18"/>
      <c r="G74" s="18">
        <f>G59-G66</f>
        <v>577605</v>
      </c>
    </row>
    <row r="75" spans="1:7" x14ac:dyDescent="0.2">
      <c r="A75" s="15"/>
      <c r="B75" s="16" t="s">
        <v>194</v>
      </c>
      <c r="C75" s="52">
        <v>2</v>
      </c>
      <c r="D75" s="55">
        <v>5</v>
      </c>
      <c r="E75" s="53">
        <v>7</v>
      </c>
      <c r="F75" s="18">
        <f>F66-F59</f>
        <v>201673</v>
      </c>
      <c r="G75" s="18"/>
    </row>
    <row r="76" spans="1:7" ht="24" x14ac:dyDescent="0.2">
      <c r="A76" s="15"/>
      <c r="B76" s="19" t="s">
        <v>195</v>
      </c>
      <c r="C76" s="52"/>
      <c r="D76" s="55"/>
      <c r="E76" s="53"/>
      <c r="F76" s="18"/>
      <c r="G76" s="103"/>
    </row>
    <row r="77" spans="1:7" x14ac:dyDescent="0.2">
      <c r="A77" s="15"/>
      <c r="B77" s="16" t="s">
        <v>244</v>
      </c>
      <c r="C77" s="52">
        <v>2</v>
      </c>
      <c r="D77" s="55">
        <v>5</v>
      </c>
      <c r="E77" s="53">
        <v>8</v>
      </c>
      <c r="F77" s="18"/>
      <c r="G77" s="103"/>
    </row>
    <row r="78" spans="1:7" x14ac:dyDescent="0.2">
      <c r="A78" s="15"/>
      <c r="B78" s="16" t="s">
        <v>196</v>
      </c>
      <c r="C78" s="52">
        <v>2</v>
      </c>
      <c r="D78" s="55">
        <v>5</v>
      </c>
      <c r="E78" s="53">
        <v>9</v>
      </c>
      <c r="F78" s="18">
        <f>F57-F56+F75-F74</f>
        <v>741378</v>
      </c>
      <c r="G78" s="18">
        <f>G57-G56+G75-G74</f>
        <v>50093</v>
      </c>
    </row>
    <row r="79" spans="1:7" x14ac:dyDescent="0.2">
      <c r="A79" s="15"/>
      <c r="B79" s="16" t="s">
        <v>102</v>
      </c>
      <c r="C79" s="52">
        <v>2</v>
      </c>
      <c r="D79" s="55">
        <v>6</v>
      </c>
      <c r="E79" s="53">
        <v>0</v>
      </c>
      <c r="F79" s="111"/>
      <c r="G79" s="104"/>
    </row>
    <row r="80" spans="1:7" x14ac:dyDescent="0.2">
      <c r="A80" s="31"/>
      <c r="B80" s="34" t="s">
        <v>103</v>
      </c>
      <c r="C80" s="54">
        <v>2</v>
      </c>
      <c r="D80" s="54">
        <v>6</v>
      </c>
      <c r="E80" s="54">
        <v>1</v>
      </c>
      <c r="F80" s="103"/>
      <c r="G80" s="103"/>
    </row>
    <row r="81" spans="1:7" x14ac:dyDescent="0.2">
      <c r="A81" s="23"/>
      <c r="B81" s="24"/>
      <c r="C81" s="25"/>
      <c r="D81" s="26"/>
      <c r="E81" s="27"/>
      <c r="F81" s="28"/>
      <c r="G81" s="28"/>
    </row>
    <row r="82" spans="1:7" x14ac:dyDescent="0.2">
      <c r="A82" s="21" t="s">
        <v>95</v>
      </c>
      <c r="B82" s="20"/>
      <c r="D82" s="119"/>
      <c r="E82" s="119"/>
      <c r="F82" s="115"/>
      <c r="G82" s="115"/>
    </row>
    <row r="83" spans="1:7" x14ac:dyDescent="0.2">
      <c r="A83" s="21" t="s">
        <v>96</v>
      </c>
      <c r="F83" s="115"/>
      <c r="G83" s="115"/>
    </row>
    <row r="85" spans="1:7" x14ac:dyDescent="0.2">
      <c r="B85" s="86" t="s">
        <v>91</v>
      </c>
      <c r="F85" s="115" t="s">
        <v>93</v>
      </c>
      <c r="G85" s="115"/>
    </row>
    <row r="86" spans="1:7" x14ac:dyDescent="0.2">
      <c r="D86" s="119" t="s">
        <v>92</v>
      </c>
      <c r="E86" s="119"/>
      <c r="F86" s="115"/>
      <c r="G86" s="115"/>
    </row>
    <row r="87" spans="1:7" x14ac:dyDescent="0.2">
      <c r="B87" s="88" t="s">
        <v>252</v>
      </c>
    </row>
    <row r="88" spans="1:7" ht="25.5" x14ac:dyDescent="0.2">
      <c r="F88" s="13" t="s">
        <v>253</v>
      </c>
    </row>
    <row r="89" spans="1:7" ht="36" customHeight="1" x14ac:dyDescent="0.2">
      <c r="D89" s="119" t="s">
        <v>92</v>
      </c>
      <c r="E89" s="119"/>
      <c r="F89" s="115" t="s">
        <v>247</v>
      </c>
      <c r="G89" s="115"/>
    </row>
    <row r="90" spans="1:7" ht="15" customHeight="1" x14ac:dyDescent="0.2">
      <c r="F90" s="115"/>
      <c r="G90" s="115"/>
    </row>
    <row r="91" spans="1:7" x14ac:dyDescent="0.2">
      <c r="F91" s="89" t="s">
        <v>255</v>
      </c>
      <c r="G91" s="82" t="s">
        <v>256</v>
      </c>
    </row>
  </sheetData>
  <mergeCells count="11">
    <mergeCell ref="F89:G90"/>
    <mergeCell ref="C12:E12"/>
    <mergeCell ref="D82:E82"/>
    <mergeCell ref="C13:E13"/>
    <mergeCell ref="A8:G8"/>
    <mergeCell ref="A9:G9"/>
    <mergeCell ref="A10:G10"/>
    <mergeCell ref="F82:G83"/>
    <mergeCell ref="F85:G86"/>
    <mergeCell ref="D86:E86"/>
    <mergeCell ref="D89:E89"/>
  </mergeCells>
  <phoneticPr fontId="9" type="noConversion"/>
  <pageMargins left="0.56000000000000005" right="0.38" top="0.71" bottom="0.71" header="0.39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topLeftCell="A13" workbookViewId="0">
      <selection activeCell="N20" sqref="N20"/>
    </sheetView>
  </sheetViews>
  <sheetFormatPr defaultRowHeight="12.75" x14ac:dyDescent="0.2"/>
  <cols>
    <col min="1" max="1" width="8" customWidth="1"/>
    <col min="2" max="2" width="50.33203125" customWidth="1"/>
    <col min="3" max="5" width="3.83203125" style="13" customWidth="1"/>
    <col min="6" max="6" width="15.83203125" customWidth="1"/>
    <col min="7" max="7" width="17.5" customWidth="1"/>
    <col min="8" max="8" width="9.6640625" bestFit="1" customWidth="1"/>
    <col min="9" max="9" width="9.83203125" bestFit="1" customWidth="1"/>
    <col min="10" max="11" width="10.83203125" bestFit="1" customWidth="1"/>
  </cols>
  <sheetData>
    <row r="1" spans="1:8" x14ac:dyDescent="0.2">
      <c r="A1" s="1" t="s">
        <v>27</v>
      </c>
      <c r="B1" s="2"/>
      <c r="C1" s="12"/>
      <c r="D1" s="12"/>
      <c r="E1" s="11"/>
      <c r="F1" s="1"/>
      <c r="G1" s="1"/>
      <c r="H1" s="1"/>
    </row>
    <row r="2" spans="1:8" x14ac:dyDescent="0.2">
      <c r="A2" s="1" t="s">
        <v>250</v>
      </c>
      <c r="B2" s="2"/>
      <c r="C2" s="12"/>
      <c r="D2" s="12"/>
      <c r="E2" s="11"/>
      <c r="F2" s="1"/>
      <c r="G2" s="1"/>
      <c r="H2" s="1"/>
    </row>
    <row r="3" spans="1:8" x14ac:dyDescent="0.2">
      <c r="A3" s="1" t="s">
        <v>30</v>
      </c>
      <c r="B3" s="2"/>
      <c r="C3" s="12"/>
      <c r="D3" s="12"/>
      <c r="E3" s="11"/>
      <c r="F3" s="1"/>
      <c r="G3" s="1"/>
      <c r="H3" s="1"/>
    </row>
    <row r="4" spans="1:8" x14ac:dyDescent="0.2">
      <c r="A4" s="1" t="s">
        <v>251</v>
      </c>
      <c r="B4" s="2"/>
      <c r="C4" s="12"/>
      <c r="D4" s="12"/>
      <c r="E4" s="11"/>
      <c r="F4" s="1"/>
      <c r="G4" s="1"/>
      <c r="H4" s="1"/>
    </row>
    <row r="5" spans="1:8" x14ac:dyDescent="0.2">
      <c r="A5" s="1" t="s">
        <v>28</v>
      </c>
      <c r="B5" s="2"/>
      <c r="C5" s="12"/>
      <c r="D5" s="12"/>
      <c r="E5" s="11"/>
      <c r="F5" s="1"/>
      <c r="G5" s="1"/>
      <c r="H5" s="1"/>
    </row>
    <row r="6" spans="1:8" x14ac:dyDescent="0.2">
      <c r="A6" s="1" t="s">
        <v>29</v>
      </c>
      <c r="B6" s="2"/>
      <c r="C6" s="12"/>
      <c r="D6" s="12"/>
      <c r="E6" s="11"/>
      <c r="F6" s="1"/>
      <c r="G6" s="1"/>
      <c r="H6" s="1"/>
    </row>
    <row r="7" spans="1:8" x14ac:dyDescent="0.2">
      <c r="A7" s="1"/>
      <c r="B7" s="2"/>
      <c r="C7" s="11"/>
      <c r="D7" s="11"/>
      <c r="E7" s="11"/>
      <c r="F7" s="1"/>
      <c r="G7" s="1"/>
      <c r="H7" s="1"/>
    </row>
    <row r="8" spans="1:8" x14ac:dyDescent="0.2">
      <c r="A8" s="112" t="s">
        <v>216</v>
      </c>
      <c r="B8" s="113"/>
      <c r="C8" s="113"/>
      <c r="D8" s="113"/>
      <c r="E8" s="113"/>
      <c r="F8" s="113"/>
      <c r="G8" s="113"/>
      <c r="H8" s="13"/>
    </row>
    <row r="9" spans="1:8" x14ac:dyDescent="0.2">
      <c r="A9" s="114" t="s">
        <v>263</v>
      </c>
      <c r="B9" s="114"/>
      <c r="C9" s="114"/>
      <c r="D9" s="114"/>
      <c r="E9" s="114"/>
      <c r="F9" s="114"/>
      <c r="G9" s="114"/>
      <c r="H9" s="13"/>
    </row>
    <row r="10" spans="1:8" x14ac:dyDescent="0.2">
      <c r="A10" s="35"/>
      <c r="B10" s="35"/>
      <c r="C10" s="35"/>
      <c r="D10" s="35"/>
      <c r="E10" s="35"/>
      <c r="F10" s="35"/>
      <c r="G10" s="35"/>
      <c r="H10" s="13"/>
    </row>
    <row r="11" spans="1:8" x14ac:dyDescent="0.2">
      <c r="G11" s="20" t="s">
        <v>94</v>
      </c>
    </row>
    <row r="12" spans="1:8" ht="36" x14ac:dyDescent="0.2">
      <c r="A12" s="37" t="s">
        <v>206</v>
      </c>
      <c r="B12" s="22" t="s">
        <v>85</v>
      </c>
      <c r="C12" s="116" t="s">
        <v>2</v>
      </c>
      <c r="D12" s="122"/>
      <c r="E12" s="123"/>
      <c r="F12" s="22" t="s">
        <v>5</v>
      </c>
      <c r="G12" s="22" t="s">
        <v>262</v>
      </c>
    </row>
    <row r="13" spans="1:8" x14ac:dyDescent="0.2">
      <c r="A13" s="15">
        <v>1</v>
      </c>
      <c r="B13" s="4">
        <v>2</v>
      </c>
      <c r="C13" s="120">
        <v>3</v>
      </c>
      <c r="D13" s="121"/>
      <c r="E13" s="118"/>
      <c r="F13" s="4">
        <v>4</v>
      </c>
      <c r="G13" s="4">
        <v>5</v>
      </c>
    </row>
    <row r="14" spans="1:8" ht="24" x14ac:dyDescent="0.2">
      <c r="A14" s="15">
        <v>1</v>
      </c>
      <c r="B14" s="9" t="s">
        <v>197</v>
      </c>
      <c r="C14" s="17">
        <v>3</v>
      </c>
      <c r="D14" s="17">
        <v>0</v>
      </c>
      <c r="E14" s="15">
        <v>1</v>
      </c>
      <c r="F14" s="102">
        <f>F15+F16+F17+F18+F19</f>
        <v>-741378</v>
      </c>
      <c r="G14" s="102">
        <f>G15+G16+G17+G18+G19</f>
        <v>-50093</v>
      </c>
    </row>
    <row r="15" spans="1:8" x14ac:dyDescent="0.2">
      <c r="A15" s="15">
        <v>2</v>
      </c>
      <c r="B15" s="6" t="s">
        <v>198</v>
      </c>
      <c r="C15" s="17">
        <v>3</v>
      </c>
      <c r="D15" s="17">
        <v>0</v>
      </c>
      <c r="E15" s="15">
        <v>2</v>
      </c>
      <c r="F15" s="67">
        <v>-539705</v>
      </c>
      <c r="G15" s="67">
        <v>-627698</v>
      </c>
    </row>
    <row r="16" spans="1:8" x14ac:dyDescent="0.2">
      <c r="A16" s="15">
        <v>3</v>
      </c>
      <c r="B16" s="6" t="s">
        <v>199</v>
      </c>
      <c r="C16" s="17">
        <v>3</v>
      </c>
      <c r="D16" s="17">
        <v>0</v>
      </c>
      <c r="E16" s="15">
        <v>3</v>
      </c>
      <c r="F16" s="67">
        <v>-201673</v>
      </c>
      <c r="G16" s="67">
        <v>577605</v>
      </c>
    </row>
    <row r="17" spans="1:11" ht="24" x14ac:dyDescent="0.2">
      <c r="A17" s="15">
        <v>4</v>
      </c>
      <c r="B17" s="6" t="s">
        <v>200</v>
      </c>
      <c r="C17" s="17">
        <v>3</v>
      </c>
      <c r="D17" s="17">
        <v>0</v>
      </c>
      <c r="E17" s="15">
        <v>4</v>
      </c>
      <c r="F17" s="67">
        <v>0</v>
      </c>
      <c r="G17" s="67">
        <v>0</v>
      </c>
    </row>
    <row r="18" spans="1:11" x14ac:dyDescent="0.2">
      <c r="A18" s="15">
        <v>5</v>
      </c>
      <c r="B18" s="6" t="s">
        <v>201</v>
      </c>
      <c r="C18" s="17">
        <v>3</v>
      </c>
      <c r="D18" s="17">
        <v>0</v>
      </c>
      <c r="E18" s="15">
        <v>5</v>
      </c>
      <c r="F18" s="67"/>
      <c r="G18" s="67"/>
    </row>
    <row r="19" spans="1:11" ht="24" x14ac:dyDescent="0.2">
      <c r="A19" s="15">
        <v>6</v>
      </c>
      <c r="B19" s="6" t="s">
        <v>207</v>
      </c>
      <c r="C19" s="17">
        <v>3</v>
      </c>
      <c r="D19" s="17">
        <v>0</v>
      </c>
      <c r="E19" s="15">
        <v>6</v>
      </c>
      <c r="F19" s="67"/>
      <c r="G19" s="67"/>
    </row>
    <row r="20" spans="1:11" ht="36" x14ac:dyDescent="0.2">
      <c r="A20" s="15">
        <v>7</v>
      </c>
      <c r="B20" s="9" t="s">
        <v>208</v>
      </c>
      <c r="C20" s="17">
        <v>3</v>
      </c>
      <c r="D20" s="17">
        <v>0</v>
      </c>
      <c r="E20" s="15">
        <v>7</v>
      </c>
      <c r="F20" s="67">
        <f>F21-F22</f>
        <v>0</v>
      </c>
      <c r="G20" s="67">
        <f>G21-G22</f>
        <v>0</v>
      </c>
    </row>
    <row r="21" spans="1:11" x14ac:dyDescent="0.2">
      <c r="A21" s="15">
        <v>8</v>
      </c>
      <c r="B21" s="6" t="s">
        <v>209</v>
      </c>
      <c r="C21" s="17">
        <v>3</v>
      </c>
      <c r="D21" s="17">
        <v>0</v>
      </c>
      <c r="E21" s="15">
        <v>8</v>
      </c>
      <c r="F21" s="67"/>
      <c r="G21" s="67"/>
    </row>
    <row r="22" spans="1:11" ht="24" x14ac:dyDescent="0.2">
      <c r="A22" s="15">
        <v>9</v>
      </c>
      <c r="B22" s="6" t="s">
        <v>210</v>
      </c>
      <c r="C22" s="17">
        <v>3</v>
      </c>
      <c r="D22" s="17">
        <v>0</v>
      </c>
      <c r="E22" s="15">
        <v>9</v>
      </c>
      <c r="F22" s="67"/>
      <c r="G22" s="67"/>
    </row>
    <row r="23" spans="1:11" ht="24" x14ac:dyDescent="0.2">
      <c r="A23" s="15">
        <v>10</v>
      </c>
      <c r="B23" s="9" t="s">
        <v>202</v>
      </c>
      <c r="C23" s="17">
        <v>3</v>
      </c>
      <c r="D23" s="17">
        <v>1</v>
      </c>
      <c r="E23" s="15">
        <v>0</v>
      </c>
      <c r="F23" s="102">
        <f>F14+F21-F22</f>
        <v>-741378</v>
      </c>
      <c r="G23" s="102">
        <f>G14+G21-G22</f>
        <v>-50093</v>
      </c>
    </row>
    <row r="24" spans="1:11" x14ac:dyDescent="0.2">
      <c r="A24" s="15">
        <v>11</v>
      </c>
      <c r="B24" s="9" t="s">
        <v>203</v>
      </c>
      <c r="C24" s="17">
        <v>3</v>
      </c>
      <c r="D24" s="17">
        <v>1</v>
      </c>
      <c r="E24" s="15">
        <v>1</v>
      </c>
      <c r="F24" s="67"/>
      <c r="G24" s="93"/>
    </row>
    <row r="25" spans="1:11" x14ac:dyDescent="0.2">
      <c r="A25" s="15">
        <v>12</v>
      </c>
      <c r="B25" s="6" t="s">
        <v>204</v>
      </c>
      <c r="C25" s="17">
        <v>3</v>
      </c>
      <c r="D25" s="17">
        <v>1</v>
      </c>
      <c r="E25" s="15">
        <v>2</v>
      </c>
      <c r="F25" s="67">
        <v>28631470</v>
      </c>
      <c r="G25" s="67">
        <v>31030143</v>
      </c>
      <c r="I25" s="78"/>
    </row>
    <row r="26" spans="1:11" x14ac:dyDescent="0.2">
      <c r="A26" s="15">
        <v>13</v>
      </c>
      <c r="B26" s="6" t="s">
        <v>205</v>
      </c>
      <c r="C26" s="17">
        <v>3</v>
      </c>
      <c r="D26" s="17">
        <v>1</v>
      </c>
      <c r="E26" s="15">
        <v>3</v>
      </c>
      <c r="F26" s="67">
        <v>27890092</v>
      </c>
      <c r="G26" s="67">
        <v>30980050</v>
      </c>
      <c r="H26" s="78"/>
      <c r="I26" s="85"/>
      <c r="J26" s="78">
        <f>F26-F25</f>
        <v>-741378</v>
      </c>
      <c r="K26" s="78">
        <f>G26-G25</f>
        <v>-50093</v>
      </c>
    </row>
    <row r="27" spans="1:11" x14ac:dyDescent="0.2">
      <c r="A27" s="15">
        <v>14</v>
      </c>
      <c r="B27" s="9" t="s">
        <v>211</v>
      </c>
      <c r="C27" s="17">
        <v>3</v>
      </c>
      <c r="D27" s="17">
        <v>1</v>
      </c>
      <c r="E27" s="15">
        <v>4</v>
      </c>
      <c r="F27" s="67"/>
      <c r="G27" s="67"/>
      <c r="J27" s="78"/>
    </row>
    <row r="28" spans="1:11" x14ac:dyDescent="0.2">
      <c r="A28" s="15">
        <v>15</v>
      </c>
      <c r="B28" s="6" t="s">
        <v>212</v>
      </c>
      <c r="C28" s="17">
        <v>3</v>
      </c>
      <c r="D28" s="17">
        <v>1</v>
      </c>
      <c r="E28" s="15">
        <v>5</v>
      </c>
      <c r="F28" s="67">
        <v>4926930</v>
      </c>
      <c r="G28" s="67">
        <v>4926930</v>
      </c>
      <c r="J28" s="81"/>
    </row>
    <row r="29" spans="1:11" x14ac:dyDescent="0.2">
      <c r="A29" s="15">
        <v>16</v>
      </c>
      <c r="B29" s="6" t="s">
        <v>213</v>
      </c>
      <c r="C29" s="17">
        <v>3</v>
      </c>
      <c r="D29" s="17">
        <v>1</v>
      </c>
      <c r="E29" s="15">
        <v>6</v>
      </c>
      <c r="F29" s="67">
        <v>0</v>
      </c>
      <c r="G29" s="67">
        <v>0</v>
      </c>
      <c r="J29" s="78"/>
    </row>
    <row r="30" spans="1:11" x14ac:dyDescent="0.2">
      <c r="A30" s="15">
        <v>17</v>
      </c>
      <c r="B30" s="6" t="s">
        <v>214</v>
      </c>
      <c r="C30" s="17">
        <v>3</v>
      </c>
      <c r="D30" s="17">
        <v>1</v>
      </c>
      <c r="E30" s="15">
        <v>7</v>
      </c>
      <c r="F30" s="67">
        <v>0</v>
      </c>
      <c r="G30" s="67">
        <v>0</v>
      </c>
    </row>
    <row r="31" spans="1:11" x14ac:dyDescent="0.2">
      <c r="A31" s="15">
        <v>18</v>
      </c>
      <c r="B31" s="6" t="s">
        <v>215</v>
      </c>
      <c r="C31" s="17">
        <v>3</v>
      </c>
      <c r="D31" s="17">
        <v>1</v>
      </c>
      <c r="E31" s="15">
        <v>8</v>
      </c>
      <c r="F31" s="67">
        <v>4926930</v>
      </c>
      <c r="G31" s="67">
        <v>4926930</v>
      </c>
    </row>
    <row r="32" spans="1:11" x14ac:dyDescent="0.2">
      <c r="A32" s="23"/>
      <c r="B32" s="24"/>
      <c r="C32" s="25"/>
      <c r="D32" s="26"/>
      <c r="E32" s="27"/>
      <c r="F32" s="28"/>
      <c r="G32" s="28"/>
    </row>
    <row r="33" spans="1:7" x14ac:dyDescent="0.2">
      <c r="A33" s="36" t="s">
        <v>95</v>
      </c>
      <c r="B33" s="20" t="s">
        <v>91</v>
      </c>
      <c r="D33" s="119" t="s">
        <v>92</v>
      </c>
      <c r="E33" s="119"/>
      <c r="F33" s="115" t="s">
        <v>93</v>
      </c>
      <c r="G33" s="115"/>
    </row>
    <row r="34" spans="1:7" x14ac:dyDescent="0.2">
      <c r="A34" s="36" t="s">
        <v>96</v>
      </c>
      <c r="B34" s="90" t="s">
        <v>252</v>
      </c>
      <c r="F34" s="115"/>
      <c r="G34" s="115"/>
    </row>
    <row r="35" spans="1:7" x14ac:dyDescent="0.2">
      <c r="F35" s="87" t="s">
        <v>258</v>
      </c>
      <c r="G35" s="13" t="s">
        <v>257</v>
      </c>
    </row>
    <row r="38" spans="1:7" x14ac:dyDescent="0.2">
      <c r="F38" s="115" t="s">
        <v>247</v>
      </c>
      <c r="G38" s="115"/>
    </row>
    <row r="39" spans="1:7" x14ac:dyDescent="0.2">
      <c r="D39" s="119" t="s">
        <v>92</v>
      </c>
      <c r="E39" s="119"/>
      <c r="F39" s="115"/>
      <c r="G39" s="115"/>
    </row>
    <row r="40" spans="1:7" x14ac:dyDescent="0.2">
      <c r="F40" s="87" t="s">
        <v>259</v>
      </c>
      <c r="G40" s="13" t="s">
        <v>256</v>
      </c>
    </row>
  </sheetData>
  <mergeCells count="8">
    <mergeCell ref="F38:G39"/>
    <mergeCell ref="A8:G8"/>
    <mergeCell ref="A9:G9"/>
    <mergeCell ref="D33:E33"/>
    <mergeCell ref="F33:G34"/>
    <mergeCell ref="C12:E12"/>
    <mergeCell ref="C13:E13"/>
    <mergeCell ref="D39:E39"/>
  </mergeCells>
  <phoneticPr fontId="9" type="noConversion"/>
  <pageMargins left="0.75" right="0.5" top="0.72" bottom="0.81" header="0.37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2"/>
  <sheetViews>
    <sheetView topLeftCell="A27" workbookViewId="0">
      <selection activeCell="O46" sqref="O46"/>
    </sheetView>
  </sheetViews>
  <sheetFormatPr defaultRowHeight="12.75" x14ac:dyDescent="0.2"/>
  <cols>
    <col min="1" max="1" width="49.83203125" style="29" customWidth="1"/>
    <col min="2" max="4" width="3.83203125" style="29" customWidth="1"/>
    <col min="5" max="5" width="15.83203125" style="29" customWidth="1"/>
    <col min="6" max="6" width="15.33203125" style="29" customWidth="1"/>
    <col min="7" max="8" width="10.6640625" style="29" customWidth="1"/>
    <col min="9" max="10" width="9.83203125" bestFit="1" customWidth="1"/>
  </cols>
  <sheetData>
    <row r="1" spans="1:7" x14ac:dyDescent="0.2">
      <c r="A1" s="29" t="s">
        <v>27</v>
      </c>
      <c r="D1" s="38"/>
    </row>
    <row r="2" spans="1:7" x14ac:dyDescent="0.2">
      <c r="A2" s="29" t="s">
        <v>250</v>
      </c>
      <c r="D2" s="38"/>
    </row>
    <row r="3" spans="1:7" x14ac:dyDescent="0.2">
      <c r="A3" s="29" t="s">
        <v>30</v>
      </c>
      <c r="D3" s="38"/>
    </row>
    <row r="4" spans="1:7" x14ac:dyDescent="0.2">
      <c r="A4" s="29" t="s">
        <v>251</v>
      </c>
      <c r="D4" s="38"/>
    </row>
    <row r="5" spans="1:7" x14ac:dyDescent="0.2">
      <c r="A5" s="29" t="s">
        <v>28</v>
      </c>
      <c r="D5" s="38"/>
    </row>
    <row r="6" spans="1:7" x14ac:dyDescent="0.2">
      <c r="A6" s="29" t="s">
        <v>29</v>
      </c>
      <c r="D6" s="38"/>
    </row>
    <row r="8" spans="1:7" x14ac:dyDescent="0.2">
      <c r="A8" s="124" t="s">
        <v>217</v>
      </c>
      <c r="B8" s="124"/>
      <c r="C8" s="124"/>
      <c r="D8" s="124"/>
      <c r="E8" s="124"/>
      <c r="F8" s="124"/>
      <c r="G8" s="124"/>
    </row>
    <row r="9" spans="1:7" x14ac:dyDescent="0.2">
      <c r="A9" s="125" t="s">
        <v>0</v>
      </c>
      <c r="B9" s="125"/>
      <c r="C9" s="125"/>
      <c r="D9" s="125"/>
      <c r="E9" s="125"/>
      <c r="F9" s="125"/>
      <c r="G9" s="125"/>
    </row>
    <row r="10" spans="1:7" x14ac:dyDescent="0.2">
      <c r="A10" s="125" t="s">
        <v>266</v>
      </c>
      <c r="B10" s="125"/>
      <c r="C10" s="125"/>
      <c r="D10" s="125"/>
      <c r="E10" s="125"/>
      <c r="F10" s="125"/>
      <c r="G10" s="125"/>
    </row>
    <row r="12" spans="1:7" x14ac:dyDescent="0.2">
      <c r="A12" s="126" t="s">
        <v>1</v>
      </c>
      <c r="B12" s="128" t="s">
        <v>2</v>
      </c>
      <c r="C12" s="129"/>
      <c r="D12" s="130"/>
      <c r="E12" s="134" t="s">
        <v>3</v>
      </c>
      <c r="F12" s="135"/>
      <c r="G12" s="126" t="s">
        <v>4</v>
      </c>
    </row>
    <row r="13" spans="1:7" x14ac:dyDescent="0.2">
      <c r="A13" s="127"/>
      <c r="B13" s="131"/>
      <c r="C13" s="132"/>
      <c r="D13" s="133"/>
      <c r="E13" s="40" t="s">
        <v>218</v>
      </c>
      <c r="F13" s="83" t="s">
        <v>219</v>
      </c>
      <c r="G13" s="136"/>
    </row>
    <row r="14" spans="1:7" x14ac:dyDescent="0.2">
      <c r="A14" s="39">
        <v>1</v>
      </c>
      <c r="B14" s="40"/>
      <c r="C14" s="40"/>
      <c r="D14" s="40">
        <v>2</v>
      </c>
      <c r="E14" s="40">
        <v>3</v>
      </c>
      <c r="F14" s="40">
        <v>4</v>
      </c>
      <c r="G14" s="40">
        <v>5</v>
      </c>
    </row>
    <row r="15" spans="1:7" x14ac:dyDescent="0.2">
      <c r="A15" s="42" t="s">
        <v>6</v>
      </c>
      <c r="B15" s="46"/>
      <c r="C15" s="46"/>
      <c r="D15" s="40"/>
      <c r="E15" s="47"/>
      <c r="F15" s="47"/>
      <c r="G15" s="48"/>
    </row>
    <row r="16" spans="1:7" x14ac:dyDescent="0.2">
      <c r="A16" s="43" t="s">
        <v>240</v>
      </c>
      <c r="B16" s="40">
        <v>4</v>
      </c>
      <c r="C16" s="40">
        <v>0</v>
      </c>
      <c r="D16" s="40">
        <v>1</v>
      </c>
      <c r="E16" s="107">
        <f>E17+E18+E19+E20+E21</f>
        <v>7579350</v>
      </c>
      <c r="F16" s="107">
        <f>F17+F18+F19+F20+F21</f>
        <v>2745753</v>
      </c>
      <c r="G16" s="79">
        <f>E16/F16*100</f>
        <v>276.0390319158351</v>
      </c>
    </row>
    <row r="17" spans="1:8" x14ac:dyDescent="0.2">
      <c r="A17" s="43" t="s">
        <v>7</v>
      </c>
      <c r="B17" s="40">
        <v>4</v>
      </c>
      <c r="C17" s="40">
        <v>0</v>
      </c>
      <c r="D17" s="40">
        <v>2</v>
      </c>
      <c r="E17" s="107">
        <v>7574344</v>
      </c>
      <c r="F17" s="107">
        <v>2637374</v>
      </c>
      <c r="G17" s="79">
        <f t="shared" ref="G17:G53" si="0">E17/F17*100</f>
        <v>287.19263934504551</v>
      </c>
    </row>
    <row r="18" spans="1:8" x14ac:dyDescent="0.2">
      <c r="A18" s="43" t="s">
        <v>8</v>
      </c>
      <c r="B18" s="40">
        <v>4</v>
      </c>
      <c r="C18" s="40">
        <v>0</v>
      </c>
      <c r="D18" s="40">
        <v>3</v>
      </c>
      <c r="E18" s="107">
        <v>5006</v>
      </c>
      <c r="F18" s="107">
        <v>28379</v>
      </c>
      <c r="G18" s="79">
        <f t="shared" si="0"/>
        <v>17.639804080482048</v>
      </c>
    </row>
    <row r="19" spans="1:8" x14ac:dyDescent="0.2">
      <c r="A19" s="43" t="s">
        <v>9</v>
      </c>
      <c r="B19" s="40">
        <v>4</v>
      </c>
      <c r="C19" s="40">
        <v>0</v>
      </c>
      <c r="D19" s="40">
        <v>4</v>
      </c>
      <c r="E19" s="107">
        <v>0</v>
      </c>
      <c r="F19" s="107">
        <v>0</v>
      </c>
      <c r="G19" s="79"/>
      <c r="H19" s="41"/>
    </row>
    <row r="20" spans="1:8" x14ac:dyDescent="0.2">
      <c r="A20" s="43" t="s">
        <v>10</v>
      </c>
      <c r="B20" s="40">
        <v>4</v>
      </c>
      <c r="C20" s="40">
        <v>0</v>
      </c>
      <c r="D20" s="40">
        <v>5</v>
      </c>
      <c r="E20" s="107"/>
      <c r="F20" s="107"/>
      <c r="G20" s="79"/>
    </row>
    <row r="21" spans="1:8" x14ac:dyDescent="0.2">
      <c r="A21" s="43" t="s">
        <v>11</v>
      </c>
      <c r="B21" s="40">
        <v>4</v>
      </c>
      <c r="C21" s="40">
        <v>0</v>
      </c>
      <c r="D21" s="40">
        <v>6</v>
      </c>
      <c r="E21" s="107">
        <v>0</v>
      </c>
      <c r="F21" s="107">
        <v>80000</v>
      </c>
      <c r="G21" s="79">
        <f t="shared" si="0"/>
        <v>0</v>
      </c>
      <c r="H21" s="41"/>
    </row>
    <row r="22" spans="1:8" ht="24" x14ac:dyDescent="0.2">
      <c r="A22" s="43" t="s">
        <v>220</v>
      </c>
      <c r="B22" s="40">
        <v>4</v>
      </c>
      <c r="C22" s="40">
        <v>0</v>
      </c>
      <c r="D22" s="40">
        <v>7</v>
      </c>
      <c r="E22" s="107">
        <f>E23+E24+E25+E26+E27+E28+E29+E30+E31+E32+E33</f>
        <v>7705456</v>
      </c>
      <c r="F22" s="107">
        <f>F23+F24+F25+F26+F27+F28+F29+F30+F31+F32+F33</f>
        <v>2728372</v>
      </c>
      <c r="G22" s="79">
        <f t="shared" si="0"/>
        <v>282.41955275893463</v>
      </c>
    </row>
    <row r="23" spans="1:8" x14ac:dyDescent="0.2">
      <c r="A23" s="43" t="s">
        <v>12</v>
      </c>
      <c r="B23" s="40">
        <v>4</v>
      </c>
      <c r="C23" s="40">
        <v>0</v>
      </c>
      <c r="D23" s="40">
        <v>8</v>
      </c>
      <c r="E23" s="107">
        <v>5275091</v>
      </c>
      <c r="F23" s="107">
        <v>0</v>
      </c>
      <c r="G23" s="79"/>
    </row>
    <row r="24" spans="1:8" x14ac:dyDescent="0.2">
      <c r="A24" s="43" t="s">
        <v>221</v>
      </c>
      <c r="B24" s="40">
        <v>4</v>
      </c>
      <c r="C24" s="40">
        <v>0</v>
      </c>
      <c r="D24" s="40">
        <v>9</v>
      </c>
      <c r="E24" s="107">
        <v>1925684</v>
      </c>
      <c r="F24" s="107">
        <v>2393017</v>
      </c>
      <c r="G24" s="79">
        <f t="shared" si="0"/>
        <v>80.470970327415131</v>
      </c>
    </row>
    <row r="25" spans="1:8" x14ac:dyDescent="0.2">
      <c r="A25" s="43" t="s">
        <v>13</v>
      </c>
      <c r="B25" s="40">
        <v>4</v>
      </c>
      <c r="C25" s="40">
        <v>1</v>
      </c>
      <c r="D25" s="40">
        <v>0</v>
      </c>
      <c r="E25" s="107">
        <v>0</v>
      </c>
      <c r="F25" s="107">
        <v>0</v>
      </c>
      <c r="G25" s="79"/>
    </row>
    <row r="26" spans="1:8" x14ac:dyDescent="0.2">
      <c r="A26" s="43" t="s">
        <v>14</v>
      </c>
      <c r="B26" s="40">
        <v>4</v>
      </c>
      <c r="C26" s="40">
        <v>1</v>
      </c>
      <c r="D26" s="40">
        <v>1</v>
      </c>
      <c r="E26" s="107">
        <v>325500</v>
      </c>
      <c r="F26" s="107">
        <v>188900</v>
      </c>
      <c r="G26" s="79">
        <f t="shared" si="0"/>
        <v>172.31339332980414</v>
      </c>
    </row>
    <row r="27" spans="1:8" x14ac:dyDescent="0.2">
      <c r="A27" s="43" t="s">
        <v>15</v>
      </c>
      <c r="B27" s="40">
        <v>4</v>
      </c>
      <c r="C27" s="40">
        <v>1</v>
      </c>
      <c r="D27" s="40">
        <v>2</v>
      </c>
      <c r="E27" s="107"/>
      <c r="F27" s="107"/>
      <c r="G27" s="79"/>
    </row>
    <row r="28" spans="1:8" x14ac:dyDescent="0.2">
      <c r="A28" s="43" t="s">
        <v>222</v>
      </c>
      <c r="B28" s="40">
        <v>4</v>
      </c>
      <c r="C28" s="40">
        <v>1</v>
      </c>
      <c r="D28" s="40">
        <v>3</v>
      </c>
      <c r="E28" s="107">
        <v>70874</v>
      </c>
      <c r="F28" s="107">
        <v>50379</v>
      </c>
      <c r="G28" s="79">
        <f t="shared" si="0"/>
        <v>140.68163322019097</v>
      </c>
    </row>
    <row r="29" spans="1:8" x14ac:dyDescent="0.2">
      <c r="A29" s="43" t="s">
        <v>16</v>
      </c>
      <c r="B29" s="40">
        <v>4</v>
      </c>
      <c r="C29" s="40">
        <v>1</v>
      </c>
      <c r="D29" s="40">
        <v>4</v>
      </c>
      <c r="E29" s="107">
        <v>8775</v>
      </c>
      <c r="F29" s="107">
        <v>8775</v>
      </c>
      <c r="G29" s="79">
        <f t="shared" si="0"/>
        <v>100</v>
      </c>
    </row>
    <row r="30" spans="1:8" x14ac:dyDescent="0.2">
      <c r="A30" s="43" t="s">
        <v>17</v>
      </c>
      <c r="B30" s="40">
        <v>4</v>
      </c>
      <c r="C30" s="40">
        <v>1</v>
      </c>
      <c r="D30" s="40">
        <v>5</v>
      </c>
      <c r="E30" s="107">
        <v>11550</v>
      </c>
      <c r="F30" s="107">
        <v>8650</v>
      </c>
      <c r="G30" s="79">
        <f t="shared" si="0"/>
        <v>133.52601156069363</v>
      </c>
    </row>
    <row r="31" spans="1:8" ht="24" x14ac:dyDescent="0.2">
      <c r="A31" s="43" t="s">
        <v>18</v>
      </c>
      <c r="B31" s="40">
        <v>4</v>
      </c>
      <c r="C31" s="40">
        <v>1</v>
      </c>
      <c r="D31" s="40">
        <v>6</v>
      </c>
      <c r="E31" s="107">
        <v>87982</v>
      </c>
      <c r="F31" s="107">
        <v>78651</v>
      </c>
      <c r="G31" s="79">
        <f t="shared" si="0"/>
        <v>111.86380338457236</v>
      </c>
    </row>
    <row r="32" spans="1:8" x14ac:dyDescent="0.2">
      <c r="A32" s="43" t="s">
        <v>19</v>
      </c>
      <c r="B32" s="40">
        <v>4</v>
      </c>
      <c r="C32" s="40">
        <v>1</v>
      </c>
      <c r="D32" s="40">
        <v>7</v>
      </c>
      <c r="E32" s="107"/>
      <c r="F32" s="107"/>
      <c r="G32" s="79"/>
    </row>
    <row r="33" spans="1:7" x14ac:dyDescent="0.2">
      <c r="A33" s="43" t="s">
        <v>20</v>
      </c>
      <c r="B33" s="40">
        <v>4</v>
      </c>
      <c r="C33" s="40">
        <v>1</v>
      </c>
      <c r="D33" s="40">
        <v>8</v>
      </c>
      <c r="E33" s="107"/>
      <c r="F33" s="107"/>
      <c r="G33" s="79"/>
    </row>
    <row r="34" spans="1:7" ht="24" x14ac:dyDescent="0.2">
      <c r="A34" s="43" t="s">
        <v>21</v>
      </c>
      <c r="B34" s="40">
        <v>4</v>
      </c>
      <c r="C34" s="40">
        <v>1</v>
      </c>
      <c r="D34" s="40">
        <v>9</v>
      </c>
      <c r="E34" s="107"/>
      <c r="F34" s="107">
        <f>F16-F22</f>
        <v>17381</v>
      </c>
      <c r="G34" s="79">
        <f t="shared" si="0"/>
        <v>0</v>
      </c>
    </row>
    <row r="35" spans="1:7" ht="24" x14ac:dyDescent="0.2">
      <c r="A35" s="43" t="s">
        <v>22</v>
      </c>
      <c r="B35" s="40">
        <v>4</v>
      </c>
      <c r="C35" s="40">
        <v>2</v>
      </c>
      <c r="D35" s="40">
        <v>0</v>
      </c>
      <c r="E35" s="107">
        <v>126106</v>
      </c>
      <c r="F35" s="107"/>
      <c r="G35" s="79"/>
    </row>
    <row r="36" spans="1:7" x14ac:dyDescent="0.2">
      <c r="A36" s="44" t="s">
        <v>23</v>
      </c>
      <c r="B36" s="40"/>
      <c r="C36" s="40"/>
      <c r="D36" s="40"/>
      <c r="E36" s="107"/>
      <c r="F36" s="107"/>
      <c r="G36" s="79"/>
    </row>
    <row r="37" spans="1:7" x14ac:dyDescent="0.2">
      <c r="A37" s="45" t="s">
        <v>24</v>
      </c>
      <c r="B37" s="40">
        <v>4</v>
      </c>
      <c r="C37" s="40">
        <v>2</v>
      </c>
      <c r="D37" s="40">
        <v>1</v>
      </c>
      <c r="E37" s="107">
        <f>E38+E39</f>
        <v>0</v>
      </c>
      <c r="F37" s="107">
        <f>F38+F39</f>
        <v>0</v>
      </c>
      <c r="G37" s="79"/>
    </row>
    <row r="38" spans="1:7" x14ac:dyDescent="0.2">
      <c r="A38" s="45" t="s">
        <v>223</v>
      </c>
      <c r="B38" s="40">
        <v>4</v>
      </c>
      <c r="C38" s="40">
        <v>2</v>
      </c>
      <c r="D38" s="40">
        <v>2</v>
      </c>
      <c r="E38" s="107">
        <v>0</v>
      </c>
      <c r="F38" s="107">
        <v>0</v>
      </c>
      <c r="G38" s="79"/>
    </row>
    <row r="39" spans="1:7" x14ac:dyDescent="0.2">
      <c r="A39" s="45" t="s">
        <v>25</v>
      </c>
      <c r="B39" s="40">
        <v>4</v>
      </c>
      <c r="C39" s="40">
        <v>2</v>
      </c>
      <c r="D39" s="40">
        <v>3</v>
      </c>
      <c r="E39" s="107">
        <v>0</v>
      </c>
      <c r="F39" s="107">
        <v>0</v>
      </c>
      <c r="G39" s="79"/>
    </row>
    <row r="40" spans="1:7" ht="24" x14ac:dyDescent="0.2">
      <c r="A40" s="45" t="s">
        <v>224</v>
      </c>
      <c r="B40" s="40">
        <v>4</v>
      </c>
      <c r="C40" s="40">
        <v>2</v>
      </c>
      <c r="D40" s="40">
        <v>4</v>
      </c>
      <c r="E40" s="107">
        <v>0</v>
      </c>
      <c r="F40" s="107">
        <v>0</v>
      </c>
      <c r="G40" s="79"/>
    </row>
    <row r="41" spans="1:7" x14ac:dyDescent="0.2">
      <c r="A41" s="45" t="s">
        <v>26</v>
      </c>
      <c r="B41" s="40">
        <v>4</v>
      </c>
      <c r="C41" s="40">
        <v>2</v>
      </c>
      <c r="D41" s="40">
        <v>5</v>
      </c>
      <c r="E41" s="107">
        <v>0</v>
      </c>
      <c r="F41" s="107">
        <v>0</v>
      </c>
      <c r="G41" s="79"/>
    </row>
    <row r="42" spans="1:7" x14ac:dyDescent="0.2">
      <c r="A42" s="45" t="s">
        <v>225</v>
      </c>
      <c r="B42" s="40">
        <v>4</v>
      </c>
      <c r="C42" s="40">
        <v>2</v>
      </c>
      <c r="D42" s="40">
        <v>6</v>
      </c>
      <c r="E42" s="107">
        <v>0</v>
      </c>
      <c r="F42" s="107">
        <v>0</v>
      </c>
      <c r="G42" s="79"/>
    </row>
    <row r="43" spans="1:7" x14ac:dyDescent="0.2">
      <c r="A43" s="45" t="s">
        <v>226</v>
      </c>
      <c r="B43" s="40">
        <v>4</v>
      </c>
      <c r="C43" s="40">
        <v>2</v>
      </c>
      <c r="D43" s="40">
        <v>7</v>
      </c>
      <c r="E43" s="107">
        <v>0</v>
      </c>
      <c r="F43" s="107">
        <v>0</v>
      </c>
      <c r="G43" s="79"/>
    </row>
    <row r="44" spans="1:7" ht="24" x14ac:dyDescent="0.2">
      <c r="A44" s="45" t="s">
        <v>227</v>
      </c>
      <c r="B44" s="40">
        <v>4</v>
      </c>
      <c r="C44" s="40">
        <v>2</v>
      </c>
      <c r="D44" s="40">
        <v>8</v>
      </c>
      <c r="E44" s="107">
        <f>E37-E40</f>
        <v>0</v>
      </c>
      <c r="F44" s="107">
        <f>F37-F40</f>
        <v>0</v>
      </c>
      <c r="G44" s="79"/>
    </row>
    <row r="45" spans="1:7" ht="24" x14ac:dyDescent="0.2">
      <c r="A45" s="45" t="s">
        <v>228</v>
      </c>
      <c r="B45" s="40">
        <v>4</v>
      </c>
      <c r="C45" s="40">
        <v>2</v>
      </c>
      <c r="D45" s="40">
        <v>9</v>
      </c>
      <c r="E45" s="107">
        <f>E40-E37</f>
        <v>0</v>
      </c>
      <c r="F45" s="107">
        <f>F40-F37</f>
        <v>0</v>
      </c>
      <c r="G45" s="79"/>
    </row>
    <row r="46" spans="1:7" x14ac:dyDescent="0.2">
      <c r="A46" s="44" t="s">
        <v>229</v>
      </c>
      <c r="B46" s="40">
        <v>4</v>
      </c>
      <c r="C46" s="40">
        <v>3</v>
      </c>
      <c r="D46" s="40">
        <v>0</v>
      </c>
      <c r="E46" s="108">
        <f>E16+E37</f>
        <v>7579350</v>
      </c>
      <c r="F46" s="108">
        <f>F16+F37</f>
        <v>2745753</v>
      </c>
      <c r="G46" s="79">
        <f t="shared" si="0"/>
        <v>276.0390319158351</v>
      </c>
    </row>
    <row r="47" spans="1:7" x14ac:dyDescent="0.2">
      <c r="A47" s="44" t="s">
        <v>230</v>
      </c>
      <c r="B47" s="40">
        <v>4</v>
      </c>
      <c r="C47" s="40">
        <v>3</v>
      </c>
      <c r="D47" s="40">
        <v>1</v>
      </c>
      <c r="E47" s="108">
        <f>E22</f>
        <v>7705456</v>
      </c>
      <c r="F47" s="108">
        <f>F22</f>
        <v>2728372</v>
      </c>
      <c r="G47" s="79">
        <f t="shared" si="0"/>
        <v>282.41955275893463</v>
      </c>
    </row>
    <row r="48" spans="1:7" x14ac:dyDescent="0.2">
      <c r="A48" s="44" t="s">
        <v>231</v>
      </c>
      <c r="B48" s="40">
        <v>4</v>
      </c>
      <c r="C48" s="40">
        <v>3</v>
      </c>
      <c r="D48" s="40">
        <v>2</v>
      </c>
      <c r="E48" s="108"/>
      <c r="F48" s="108">
        <f>F46-F47</f>
        <v>17381</v>
      </c>
      <c r="G48" s="79">
        <f t="shared" si="0"/>
        <v>0</v>
      </c>
    </row>
    <row r="49" spans="1:11" x14ac:dyDescent="0.2">
      <c r="A49" s="44" t="s">
        <v>232</v>
      </c>
      <c r="B49" s="40">
        <v>4</v>
      </c>
      <c r="C49" s="40">
        <v>3</v>
      </c>
      <c r="D49" s="40">
        <v>3</v>
      </c>
      <c r="E49" s="108">
        <v>126106</v>
      </c>
      <c r="F49" s="108"/>
      <c r="G49" s="79"/>
      <c r="I49" s="81"/>
      <c r="J49" s="81"/>
    </row>
    <row r="50" spans="1:11" x14ac:dyDescent="0.2">
      <c r="A50" s="44" t="s">
        <v>233</v>
      </c>
      <c r="B50" s="40">
        <v>4</v>
      </c>
      <c r="C50" s="40">
        <v>3</v>
      </c>
      <c r="D50" s="40">
        <v>4</v>
      </c>
      <c r="E50" s="108">
        <v>134155</v>
      </c>
      <c r="F50" s="108">
        <v>5162</v>
      </c>
      <c r="G50" s="79">
        <f t="shared" si="0"/>
        <v>2598.8957768306859</v>
      </c>
      <c r="I50" s="81"/>
    </row>
    <row r="51" spans="1:11" ht="24" x14ac:dyDescent="0.2">
      <c r="A51" s="44" t="s">
        <v>234</v>
      </c>
      <c r="B51" s="40">
        <v>4</v>
      </c>
      <c r="C51" s="40">
        <v>3</v>
      </c>
      <c r="D51" s="40">
        <v>5</v>
      </c>
      <c r="E51" s="107"/>
      <c r="F51" s="107"/>
      <c r="G51" s="79"/>
    </row>
    <row r="52" spans="1:11" ht="24" x14ac:dyDescent="0.2">
      <c r="A52" s="44" t="s">
        <v>235</v>
      </c>
      <c r="B52" s="40">
        <v>4</v>
      </c>
      <c r="C52" s="40">
        <v>3</v>
      </c>
      <c r="D52" s="40">
        <v>6</v>
      </c>
      <c r="E52" s="107"/>
      <c r="F52" s="107"/>
      <c r="G52" s="79"/>
      <c r="I52" s="81"/>
      <c r="J52" s="81">
        <f>E53-E50</f>
        <v>-126106</v>
      </c>
      <c r="K52" s="81">
        <f>F53-F50</f>
        <v>17381</v>
      </c>
    </row>
    <row r="53" spans="1:11" ht="24" x14ac:dyDescent="0.2">
      <c r="A53" s="44" t="s">
        <v>236</v>
      </c>
      <c r="B53" s="40">
        <v>4</v>
      </c>
      <c r="C53" s="40">
        <v>3</v>
      </c>
      <c r="D53" s="40">
        <v>7</v>
      </c>
      <c r="E53" s="108">
        <v>8049</v>
      </c>
      <c r="F53" s="108">
        <v>22543</v>
      </c>
      <c r="G53" s="79">
        <f t="shared" si="0"/>
        <v>35.705096925874997</v>
      </c>
      <c r="H53" s="41"/>
      <c r="I53" s="81"/>
      <c r="J53" s="81"/>
    </row>
    <row r="54" spans="1:11" x14ac:dyDescent="0.2">
      <c r="F54" s="41"/>
    </row>
    <row r="55" spans="1:11" x14ac:dyDescent="0.2">
      <c r="A55" s="36" t="s">
        <v>238</v>
      </c>
      <c r="B55" s="49"/>
      <c r="C55" s="49"/>
      <c r="D55" s="49"/>
      <c r="E55" s="50" t="s">
        <v>92</v>
      </c>
      <c r="F55" s="115" t="s">
        <v>237</v>
      </c>
      <c r="G55" s="115"/>
    </row>
    <row r="56" spans="1:11" x14ac:dyDescent="0.2">
      <c r="A56" s="36" t="s">
        <v>239</v>
      </c>
      <c r="F56" s="115"/>
      <c r="G56" s="115"/>
    </row>
    <row r="57" spans="1:11" x14ac:dyDescent="0.2">
      <c r="F57" s="91" t="s">
        <v>258</v>
      </c>
      <c r="G57" s="29" t="s">
        <v>257</v>
      </c>
    </row>
    <row r="60" spans="1:11" x14ac:dyDescent="0.2">
      <c r="F60" s="115" t="s">
        <v>248</v>
      </c>
      <c r="G60" s="115"/>
    </row>
    <row r="61" spans="1:11" x14ac:dyDescent="0.2">
      <c r="E61" s="50" t="s">
        <v>92</v>
      </c>
      <c r="F61" s="115"/>
      <c r="G61" s="115"/>
    </row>
    <row r="62" spans="1:11" x14ac:dyDescent="0.2">
      <c r="F62" s="91" t="s">
        <v>259</v>
      </c>
      <c r="G62" s="29" t="s">
        <v>256</v>
      </c>
    </row>
  </sheetData>
  <mergeCells count="9">
    <mergeCell ref="F60:G61"/>
    <mergeCell ref="F55:G56"/>
    <mergeCell ref="A8:G8"/>
    <mergeCell ref="A9:G9"/>
    <mergeCell ref="A10:G10"/>
    <mergeCell ref="A12:A13"/>
    <mergeCell ref="B12:D13"/>
    <mergeCell ref="E12:F12"/>
    <mergeCell ref="G12:G13"/>
  </mergeCells>
  <phoneticPr fontId="9" type="noConversion"/>
  <pageMargins left="0.75" right="0.47" top="1" bottom="0.91" header="0.5" footer="0.5600000000000000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D16" sqref="D16"/>
    </sheetView>
  </sheetViews>
  <sheetFormatPr defaultRowHeight="12.75" x14ac:dyDescent="0.2"/>
  <cols>
    <col min="1" max="1" width="4.5" customWidth="1"/>
    <col min="2" max="2" width="4.33203125" customWidth="1"/>
    <col min="3" max="3" width="4.6640625" customWidth="1"/>
    <col min="4" max="4" width="4.1640625" customWidth="1"/>
    <col min="5" max="5" width="4.83203125" customWidth="1"/>
    <col min="6" max="6" width="6.5" customWidth="1"/>
    <col min="7" max="7" width="5.5" customWidth="1"/>
    <col min="11" max="11" width="17.5" customWidth="1"/>
    <col min="12" max="12" width="15.33203125" customWidth="1"/>
  </cols>
  <sheetData/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Bstanja</vt:lpstr>
      <vt:lpstr>Buspjeha</vt:lpstr>
      <vt:lpstr>Izvjopromjenama</vt:lpstr>
      <vt:lpstr>IzvjoGottoku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Safija Žilić</dc:creator>
  <cp:lastModifiedBy>safijaz</cp:lastModifiedBy>
  <cp:lastPrinted>2019-07-25T12:08:25Z</cp:lastPrinted>
  <dcterms:created xsi:type="dcterms:W3CDTF">2011-03-29T09:09:16Z</dcterms:created>
  <dcterms:modified xsi:type="dcterms:W3CDTF">2019-10-08T09:40:07Z</dcterms:modified>
</cp:coreProperties>
</file>