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ADC8745A-09DC-4C41-9D54-7B7EC30309E8}" xr6:coauthVersionLast="43" xr6:coauthVersionMax="43" xr10:uidLastSave="{00000000-0000-0000-0000-000000000000}"/>
  <bookViews>
    <workbookView xWindow="-110" yWindow="-110" windowWidth="19420" windowHeight="10420" activeTab="5" xr2:uid="{00000000-000D-0000-FFFF-FFFF00000000}"/>
  </bookViews>
  <sheets>
    <sheet name="Prilog 1" sheetId="20" r:id="rId1"/>
    <sheet name="Prilog 2" sheetId="19" r:id="rId2"/>
    <sheet name="Prilog 3" sheetId="13" r:id="rId3"/>
    <sheet name="Prilog 3b" sheetId="4" r:id="rId4"/>
    <sheet name="Prilog 3a" sheetId="12" r:id="rId5"/>
    <sheet name="Prilog 4" sheetId="11" r:id="rId6"/>
    <sheet name="Prilog 5" sheetId="17" r:id="rId7"/>
    <sheet name="Prilog 5a" sheetId="18" r:id="rId8"/>
    <sheet name="Prilog 6" sheetId="10" r:id="rId9"/>
    <sheet name="Prilog 7" sheetId="15" r:id="rId10"/>
    <sheet name="Sheet1" sheetId="1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6" i="19" l="1"/>
  <c r="K112" i="19"/>
  <c r="E12" i="18" l="1"/>
  <c r="E11" i="18"/>
  <c r="C11" i="18"/>
  <c r="E13" i="15" l="1"/>
  <c r="E12" i="15"/>
  <c r="E11" i="15"/>
  <c r="E15" i="15" s="1"/>
  <c r="M210" i="13" l="1"/>
  <c r="I210" i="13"/>
  <c r="E210" i="13"/>
  <c r="M209" i="13"/>
  <c r="J209" i="13"/>
  <c r="J210" i="13" s="1"/>
  <c r="I209" i="13"/>
  <c r="H209" i="13"/>
  <c r="H210" i="13" s="1"/>
  <c r="G209" i="13"/>
  <c r="G210" i="13" s="1"/>
  <c r="E209" i="13"/>
  <c r="D209" i="13"/>
  <c r="D210" i="13" s="1"/>
  <c r="C209" i="13"/>
  <c r="C210" i="13" s="1"/>
  <c r="B209" i="13"/>
  <c r="B210" i="13" s="1"/>
  <c r="K208" i="13"/>
  <c r="F208" i="13"/>
  <c r="K207" i="13"/>
  <c r="F207" i="13"/>
  <c r="K206" i="13"/>
  <c r="F206" i="13"/>
  <c r="K205" i="13"/>
  <c r="F205" i="13"/>
  <c r="K204" i="13"/>
  <c r="F204" i="13"/>
  <c r="K203" i="13"/>
  <c r="F203" i="13"/>
  <c r="K202" i="13"/>
  <c r="F202" i="13"/>
  <c r="K201" i="13"/>
  <c r="F201" i="13"/>
  <c r="K200" i="13"/>
  <c r="F200" i="13"/>
  <c r="K199" i="13"/>
  <c r="F199" i="13"/>
  <c r="K198" i="13"/>
  <c r="F198" i="13"/>
  <c r="K197" i="13"/>
  <c r="F197" i="13"/>
  <c r="K196" i="13"/>
  <c r="F196" i="13"/>
  <c r="K195" i="13"/>
  <c r="F195" i="13"/>
  <c r="K194" i="13"/>
  <c r="F194" i="13"/>
  <c r="K193" i="13"/>
  <c r="F193" i="13"/>
  <c r="K192" i="13"/>
  <c r="F192" i="13"/>
  <c r="K191" i="13"/>
  <c r="F191" i="13"/>
  <c r="K190" i="13"/>
  <c r="F190" i="13"/>
  <c r="K189" i="13"/>
  <c r="F189" i="13"/>
  <c r="K188" i="13"/>
  <c r="F188" i="13"/>
  <c r="K187" i="13"/>
  <c r="F187" i="13"/>
  <c r="K186" i="13"/>
  <c r="F186" i="13"/>
  <c r="L186" i="13" s="1"/>
  <c r="N186" i="13" s="1"/>
  <c r="K185" i="13"/>
  <c r="F185" i="13"/>
  <c r="K184" i="13"/>
  <c r="F184" i="13"/>
  <c r="L184" i="13" s="1"/>
  <c r="N184" i="13" s="1"/>
  <c r="K183" i="13"/>
  <c r="F183" i="13"/>
  <c r="K182" i="13"/>
  <c r="F182" i="13"/>
  <c r="L182" i="13" s="1"/>
  <c r="N182" i="13" s="1"/>
  <c r="K181" i="13"/>
  <c r="F181" i="13"/>
  <c r="K180" i="13"/>
  <c r="F180" i="13"/>
  <c r="L180" i="13" s="1"/>
  <c r="N180" i="13" s="1"/>
  <c r="K179" i="13"/>
  <c r="F179" i="13"/>
  <c r="G177" i="13"/>
  <c r="C177" i="13"/>
  <c r="M176" i="13"/>
  <c r="M177" i="13" s="1"/>
  <c r="L176" i="13"/>
  <c r="L177" i="13" s="1"/>
  <c r="J176" i="13"/>
  <c r="J177" i="13" s="1"/>
  <c r="I176" i="13"/>
  <c r="I177" i="13" s="1"/>
  <c r="H176" i="13"/>
  <c r="H177" i="13" s="1"/>
  <c r="G176" i="13"/>
  <c r="E176" i="13"/>
  <c r="E177" i="13" s="1"/>
  <c r="D176" i="13"/>
  <c r="D177" i="13" s="1"/>
  <c r="C176" i="13"/>
  <c r="B176" i="13"/>
  <c r="B177" i="13" s="1"/>
  <c r="L175" i="13"/>
  <c r="N175" i="13" s="1"/>
  <c r="K175" i="13"/>
  <c r="F175" i="13"/>
  <c r="L174" i="13"/>
  <c r="N174" i="13" s="1"/>
  <c r="K174" i="13"/>
  <c r="F174" i="13"/>
  <c r="L173" i="13"/>
  <c r="N173" i="13" s="1"/>
  <c r="K173" i="13"/>
  <c r="F173" i="13"/>
  <c r="L172" i="13"/>
  <c r="N172" i="13" s="1"/>
  <c r="K172" i="13"/>
  <c r="F172" i="13"/>
  <c r="L171" i="13"/>
  <c r="N171" i="13" s="1"/>
  <c r="K171" i="13"/>
  <c r="F171" i="13"/>
  <c r="L170" i="13"/>
  <c r="N170" i="13" s="1"/>
  <c r="K170" i="13"/>
  <c r="F170" i="13"/>
  <c r="L169" i="13"/>
  <c r="N169" i="13" s="1"/>
  <c r="K169" i="13"/>
  <c r="F169" i="13"/>
  <c r="L168" i="13"/>
  <c r="N168" i="13" s="1"/>
  <c r="K168" i="13"/>
  <c r="F168" i="13"/>
  <c r="L167" i="13"/>
  <c r="N167" i="13" s="1"/>
  <c r="K167" i="13"/>
  <c r="F167" i="13"/>
  <c r="L166" i="13"/>
  <c r="N166" i="13" s="1"/>
  <c r="K166" i="13"/>
  <c r="F166" i="13"/>
  <c r="L165" i="13"/>
  <c r="N165" i="13" s="1"/>
  <c r="K165" i="13"/>
  <c r="F165" i="13"/>
  <c r="L164" i="13"/>
  <c r="N164" i="13" s="1"/>
  <c r="K164" i="13"/>
  <c r="F164" i="13"/>
  <c r="L163" i="13"/>
  <c r="N163" i="13" s="1"/>
  <c r="K163" i="13"/>
  <c r="F163" i="13"/>
  <c r="L162" i="13"/>
  <c r="N162" i="13" s="1"/>
  <c r="K162" i="13"/>
  <c r="F162" i="13"/>
  <c r="L161" i="13"/>
  <c r="N161" i="13" s="1"/>
  <c r="K161" i="13"/>
  <c r="F161" i="13"/>
  <c r="L160" i="13"/>
  <c r="N160" i="13" s="1"/>
  <c r="K160" i="13"/>
  <c r="F160" i="13"/>
  <c r="L159" i="13"/>
  <c r="N159" i="13" s="1"/>
  <c r="K159" i="13"/>
  <c r="F159" i="13"/>
  <c r="L158" i="13"/>
  <c r="N158" i="13" s="1"/>
  <c r="K158" i="13"/>
  <c r="F158" i="13"/>
  <c r="L157" i="13"/>
  <c r="N157" i="13" s="1"/>
  <c r="K157" i="13"/>
  <c r="F157" i="13"/>
  <c r="L156" i="13"/>
  <c r="N156" i="13" s="1"/>
  <c r="K156" i="13"/>
  <c r="F156" i="13"/>
  <c r="L155" i="13"/>
  <c r="N155" i="13" s="1"/>
  <c r="K155" i="13"/>
  <c r="F155" i="13"/>
  <c r="L154" i="13"/>
  <c r="N154" i="13" s="1"/>
  <c r="K154" i="13"/>
  <c r="F154" i="13"/>
  <c r="L153" i="13"/>
  <c r="N153" i="13" s="1"/>
  <c r="K153" i="13"/>
  <c r="F153" i="13"/>
  <c r="L152" i="13"/>
  <c r="N152" i="13" s="1"/>
  <c r="K152" i="13"/>
  <c r="F152" i="13"/>
  <c r="L151" i="13"/>
  <c r="N151" i="13" s="1"/>
  <c r="K151" i="13"/>
  <c r="F151" i="13"/>
  <c r="L150" i="13"/>
  <c r="N150" i="13" s="1"/>
  <c r="K150" i="13"/>
  <c r="F150" i="13"/>
  <c r="L149" i="13"/>
  <c r="N149" i="13" s="1"/>
  <c r="K149" i="13"/>
  <c r="F149" i="13"/>
  <c r="L148" i="13"/>
  <c r="N148" i="13" s="1"/>
  <c r="K148" i="13"/>
  <c r="F148" i="13"/>
  <c r="L147" i="13"/>
  <c r="N147" i="13" s="1"/>
  <c r="K147" i="13"/>
  <c r="F147" i="13"/>
  <c r="L146" i="13"/>
  <c r="N146" i="13" s="1"/>
  <c r="K146" i="13"/>
  <c r="F146" i="13"/>
  <c r="L145" i="13"/>
  <c r="N145" i="13" s="1"/>
  <c r="K145" i="13"/>
  <c r="K176" i="13" s="1"/>
  <c r="K177" i="13" s="1"/>
  <c r="F145" i="13"/>
  <c r="F176" i="13" s="1"/>
  <c r="F177" i="13" s="1"/>
  <c r="M143" i="13"/>
  <c r="J143" i="13"/>
  <c r="I143" i="13"/>
  <c r="H143" i="13"/>
  <c r="E143" i="13"/>
  <c r="D143" i="13"/>
  <c r="M142" i="13"/>
  <c r="K142" i="13"/>
  <c r="K143" i="13" s="1"/>
  <c r="J142" i="13"/>
  <c r="I142" i="13"/>
  <c r="H142" i="13"/>
  <c r="G142" i="13"/>
  <c r="G143" i="13" s="1"/>
  <c r="E142" i="13"/>
  <c r="D142" i="13"/>
  <c r="C142" i="13"/>
  <c r="C143" i="13" s="1"/>
  <c r="B142" i="13"/>
  <c r="B143" i="13" s="1"/>
  <c r="K141" i="13"/>
  <c r="F141" i="13"/>
  <c r="L141" i="13" s="1"/>
  <c r="N141" i="13" s="1"/>
  <c r="K140" i="13"/>
  <c r="F140" i="13"/>
  <c r="K139" i="13"/>
  <c r="F139" i="13"/>
  <c r="L139" i="13" s="1"/>
  <c r="N139" i="13" s="1"/>
  <c r="K138" i="13"/>
  <c r="F138" i="13"/>
  <c r="K137" i="13"/>
  <c r="F137" i="13"/>
  <c r="L137" i="13" s="1"/>
  <c r="N137" i="13" s="1"/>
  <c r="K136" i="13"/>
  <c r="F136" i="13"/>
  <c r="K135" i="13"/>
  <c r="F135" i="13"/>
  <c r="L135" i="13" s="1"/>
  <c r="N135" i="13" s="1"/>
  <c r="K134" i="13"/>
  <c r="F134" i="13"/>
  <c r="K133" i="13"/>
  <c r="F133" i="13"/>
  <c r="L133" i="13" s="1"/>
  <c r="N133" i="13" s="1"/>
  <c r="K132" i="13"/>
  <c r="F132" i="13"/>
  <c r="K131" i="13"/>
  <c r="F131" i="13"/>
  <c r="L131" i="13" s="1"/>
  <c r="N131" i="13" s="1"/>
  <c r="K130" i="13"/>
  <c r="F130" i="13"/>
  <c r="K129" i="13"/>
  <c r="F129" i="13"/>
  <c r="L129" i="13" s="1"/>
  <c r="N129" i="13" s="1"/>
  <c r="K128" i="13"/>
  <c r="F128" i="13"/>
  <c r="K127" i="13"/>
  <c r="F127" i="13"/>
  <c r="L127" i="13" s="1"/>
  <c r="N127" i="13" s="1"/>
  <c r="K126" i="13"/>
  <c r="F126" i="13"/>
  <c r="K125" i="13"/>
  <c r="F125" i="13"/>
  <c r="L125" i="13" s="1"/>
  <c r="N125" i="13" s="1"/>
  <c r="K124" i="13"/>
  <c r="F124" i="13"/>
  <c r="K123" i="13"/>
  <c r="F123" i="13"/>
  <c r="L123" i="13" s="1"/>
  <c r="N123" i="13" s="1"/>
  <c r="K122" i="13"/>
  <c r="F122" i="13"/>
  <c r="K121" i="13"/>
  <c r="F121" i="13"/>
  <c r="L121" i="13" s="1"/>
  <c r="N121" i="13" s="1"/>
  <c r="K120" i="13"/>
  <c r="F120" i="13"/>
  <c r="K119" i="13"/>
  <c r="F119" i="13"/>
  <c r="L119" i="13" s="1"/>
  <c r="N119" i="13" s="1"/>
  <c r="K118" i="13"/>
  <c r="F118" i="13"/>
  <c r="K117" i="13"/>
  <c r="F117" i="13"/>
  <c r="L117" i="13" s="1"/>
  <c r="N117" i="13" s="1"/>
  <c r="K116" i="13"/>
  <c r="F116" i="13"/>
  <c r="K115" i="13"/>
  <c r="F115" i="13"/>
  <c r="L115" i="13" s="1"/>
  <c r="N115" i="13" s="1"/>
  <c r="K114" i="13"/>
  <c r="F114" i="13"/>
  <c r="K113" i="13"/>
  <c r="F113" i="13"/>
  <c r="L113" i="13" s="1"/>
  <c r="N113" i="13" s="1"/>
  <c r="K112" i="13"/>
  <c r="F112" i="13"/>
  <c r="K110" i="13"/>
  <c r="J110" i="13"/>
  <c r="H110" i="13"/>
  <c r="G110" i="13"/>
  <c r="D110" i="13"/>
  <c r="C110" i="13"/>
  <c r="B110" i="13"/>
  <c r="M109" i="13"/>
  <c r="M110" i="13" s="1"/>
  <c r="L109" i="13"/>
  <c r="L110" i="13" s="1"/>
  <c r="J109" i="13"/>
  <c r="I109" i="13"/>
  <c r="I110" i="13" s="1"/>
  <c r="H109" i="13"/>
  <c r="G109" i="13"/>
  <c r="E109" i="13"/>
  <c r="E110" i="13" s="1"/>
  <c r="D109" i="13"/>
  <c r="C109" i="13"/>
  <c r="B109" i="13"/>
  <c r="N108" i="13"/>
  <c r="L108" i="13"/>
  <c r="K108" i="13"/>
  <c r="F108" i="13"/>
  <c r="N107" i="13"/>
  <c r="L107" i="13"/>
  <c r="K107" i="13"/>
  <c r="F107" i="13"/>
  <c r="N106" i="13"/>
  <c r="L106" i="13"/>
  <c r="K106" i="13"/>
  <c r="F106" i="13"/>
  <c r="N105" i="13"/>
  <c r="L105" i="13"/>
  <c r="K105" i="13"/>
  <c r="F105" i="13"/>
  <c r="N104" i="13"/>
  <c r="L104" i="13"/>
  <c r="K104" i="13"/>
  <c r="F104" i="13"/>
  <c r="N103" i="13"/>
  <c r="L103" i="13"/>
  <c r="K103" i="13"/>
  <c r="F103" i="13"/>
  <c r="N102" i="13"/>
  <c r="L102" i="13"/>
  <c r="K102" i="13"/>
  <c r="F102" i="13"/>
  <c r="N101" i="13"/>
  <c r="L101" i="13"/>
  <c r="K101" i="13"/>
  <c r="F101" i="13"/>
  <c r="N100" i="13"/>
  <c r="L100" i="13"/>
  <c r="K100" i="13"/>
  <c r="F100" i="13"/>
  <c r="N99" i="13"/>
  <c r="L99" i="13"/>
  <c r="K99" i="13"/>
  <c r="F99" i="13"/>
  <c r="N98" i="13"/>
  <c r="L98" i="13"/>
  <c r="K98" i="13"/>
  <c r="F98" i="13"/>
  <c r="N97" i="13"/>
  <c r="L97" i="13"/>
  <c r="K97" i="13"/>
  <c r="F97" i="13"/>
  <c r="N96" i="13"/>
  <c r="L96" i="13"/>
  <c r="K96" i="13"/>
  <c r="F96" i="13"/>
  <c r="N95" i="13"/>
  <c r="L95" i="13"/>
  <c r="K95" i="13"/>
  <c r="F95" i="13"/>
  <c r="N94" i="13"/>
  <c r="L94" i="13"/>
  <c r="K94" i="13"/>
  <c r="F94" i="13"/>
  <c r="N93" i="13"/>
  <c r="L93" i="13"/>
  <c r="K93" i="13"/>
  <c r="F93" i="13"/>
  <c r="N92" i="13"/>
  <c r="L92" i="13"/>
  <c r="K92" i="13"/>
  <c r="F92" i="13"/>
  <c r="N91" i="13"/>
  <c r="L91" i="13"/>
  <c r="K91" i="13"/>
  <c r="F91" i="13"/>
  <c r="N90" i="13"/>
  <c r="L90" i="13"/>
  <c r="K90" i="13"/>
  <c r="F90" i="13"/>
  <c r="N89" i="13"/>
  <c r="L89" i="13"/>
  <c r="K89" i="13"/>
  <c r="F89" i="13"/>
  <c r="N88" i="13"/>
  <c r="L88" i="13"/>
  <c r="K88" i="13"/>
  <c r="F88" i="13"/>
  <c r="N87" i="13"/>
  <c r="L87" i="13"/>
  <c r="K87" i="13"/>
  <c r="F87" i="13"/>
  <c r="N86" i="13"/>
  <c r="L86" i="13"/>
  <c r="K86" i="13"/>
  <c r="F86" i="13"/>
  <c r="N85" i="13"/>
  <c r="L85" i="13"/>
  <c r="K85" i="13"/>
  <c r="F85" i="13"/>
  <c r="N84" i="13"/>
  <c r="L84" i="13"/>
  <c r="K84" i="13"/>
  <c r="F84" i="13"/>
  <c r="N83" i="13"/>
  <c r="L83" i="13"/>
  <c r="K83" i="13"/>
  <c r="F83" i="13"/>
  <c r="N82" i="13"/>
  <c r="L82" i="13"/>
  <c r="K82" i="13"/>
  <c r="F82" i="13"/>
  <c r="N81" i="13"/>
  <c r="L81" i="13"/>
  <c r="K81" i="13"/>
  <c r="F81" i="13"/>
  <c r="N80" i="13"/>
  <c r="L80" i="13"/>
  <c r="K80" i="13"/>
  <c r="F80" i="13"/>
  <c r="N79" i="13"/>
  <c r="L79" i="13"/>
  <c r="K79" i="13"/>
  <c r="F79" i="13"/>
  <c r="N78" i="13"/>
  <c r="N109" i="13" s="1"/>
  <c r="N110" i="13" s="1"/>
  <c r="L78" i="13"/>
  <c r="K78" i="13"/>
  <c r="K109" i="13" s="1"/>
  <c r="F78" i="13"/>
  <c r="F109" i="13" s="1"/>
  <c r="F110" i="13" s="1"/>
  <c r="M75" i="13"/>
  <c r="I75" i="13"/>
  <c r="E75" i="13"/>
  <c r="M74" i="13"/>
  <c r="J74" i="13"/>
  <c r="J75" i="13" s="1"/>
  <c r="I74" i="13"/>
  <c r="H74" i="13"/>
  <c r="H75" i="13" s="1"/>
  <c r="G74" i="13"/>
  <c r="G75" i="13" s="1"/>
  <c r="E74" i="13"/>
  <c r="D74" i="13"/>
  <c r="D75" i="13" s="1"/>
  <c r="C74" i="13"/>
  <c r="C75" i="13" s="1"/>
  <c r="B74" i="13"/>
  <c r="B75" i="13" s="1"/>
  <c r="K73" i="13"/>
  <c r="F73" i="13"/>
  <c r="K72" i="13"/>
  <c r="F72" i="13"/>
  <c r="K71" i="13"/>
  <c r="F71" i="13"/>
  <c r="K70" i="13"/>
  <c r="L70" i="13" s="1"/>
  <c r="N70" i="13" s="1"/>
  <c r="F70" i="13"/>
  <c r="K69" i="13"/>
  <c r="L69" i="13" s="1"/>
  <c r="N69" i="13" s="1"/>
  <c r="F69" i="13"/>
  <c r="L68" i="13"/>
  <c r="N68" i="13" s="1"/>
  <c r="K68" i="13"/>
  <c r="F68" i="13"/>
  <c r="L67" i="13"/>
  <c r="N67" i="13" s="1"/>
  <c r="K67" i="13"/>
  <c r="F67" i="13"/>
  <c r="K66" i="13"/>
  <c r="L66" i="13" s="1"/>
  <c r="N66" i="13" s="1"/>
  <c r="F66" i="13"/>
  <c r="K65" i="13"/>
  <c r="L65" i="13" s="1"/>
  <c r="N65" i="13" s="1"/>
  <c r="F65" i="13"/>
  <c r="L64" i="13"/>
  <c r="N64" i="13" s="1"/>
  <c r="K64" i="13"/>
  <c r="F64" i="13"/>
  <c r="L63" i="13"/>
  <c r="N63" i="13" s="1"/>
  <c r="K63" i="13"/>
  <c r="F63" i="13"/>
  <c r="K62" i="13"/>
  <c r="L62" i="13" s="1"/>
  <c r="N62" i="13" s="1"/>
  <c r="F62" i="13"/>
  <c r="K61" i="13"/>
  <c r="L61" i="13" s="1"/>
  <c r="N61" i="13" s="1"/>
  <c r="F61" i="13"/>
  <c r="L60" i="13"/>
  <c r="N60" i="13" s="1"/>
  <c r="K60" i="13"/>
  <c r="F60" i="13"/>
  <c r="L59" i="13"/>
  <c r="N59" i="13" s="1"/>
  <c r="K59" i="13"/>
  <c r="F59" i="13"/>
  <c r="K58" i="13"/>
  <c r="L58" i="13" s="1"/>
  <c r="N58" i="13" s="1"/>
  <c r="F58" i="13"/>
  <c r="K57" i="13"/>
  <c r="L57" i="13" s="1"/>
  <c r="N57" i="13" s="1"/>
  <c r="F57" i="13"/>
  <c r="L56" i="13"/>
  <c r="N56" i="13" s="1"/>
  <c r="K56" i="13"/>
  <c r="F56" i="13"/>
  <c r="L55" i="13"/>
  <c r="N55" i="13" s="1"/>
  <c r="K55" i="13"/>
  <c r="F55" i="13"/>
  <c r="K54" i="13"/>
  <c r="L54" i="13" s="1"/>
  <c r="N54" i="13" s="1"/>
  <c r="F54" i="13"/>
  <c r="K53" i="13"/>
  <c r="L53" i="13" s="1"/>
  <c r="N53" i="13" s="1"/>
  <c r="F53" i="13"/>
  <c r="L52" i="13"/>
  <c r="N52" i="13" s="1"/>
  <c r="K52" i="13"/>
  <c r="F52" i="13"/>
  <c r="L51" i="13"/>
  <c r="N51" i="13" s="1"/>
  <c r="K51" i="13"/>
  <c r="F51" i="13"/>
  <c r="K50" i="13"/>
  <c r="L50" i="13" s="1"/>
  <c r="N50" i="13" s="1"/>
  <c r="F50" i="13"/>
  <c r="K49" i="13"/>
  <c r="L49" i="13" s="1"/>
  <c r="N49" i="13" s="1"/>
  <c r="F49" i="13"/>
  <c r="L48" i="13"/>
  <c r="N48" i="13" s="1"/>
  <c r="K48" i="13"/>
  <c r="F48" i="13"/>
  <c r="L47" i="13"/>
  <c r="N47" i="13" s="1"/>
  <c r="K47" i="13"/>
  <c r="F47" i="13"/>
  <c r="K46" i="13"/>
  <c r="K74" i="13" s="1"/>
  <c r="K75" i="13" s="1"/>
  <c r="F46" i="13"/>
  <c r="F74" i="13" s="1"/>
  <c r="F75" i="13" s="1"/>
  <c r="I44" i="13"/>
  <c r="H44" i="13"/>
  <c r="G44" i="13"/>
  <c r="D44" i="13"/>
  <c r="C44" i="13"/>
  <c r="M43" i="13"/>
  <c r="M44" i="13" s="1"/>
  <c r="J43" i="13"/>
  <c r="J44" i="13" s="1"/>
  <c r="I43" i="13"/>
  <c r="H43" i="13"/>
  <c r="G43" i="13"/>
  <c r="E43" i="13"/>
  <c r="E44" i="13" s="1"/>
  <c r="D43" i="13"/>
  <c r="C43" i="13"/>
  <c r="B43" i="13"/>
  <c r="B44" i="13" s="1"/>
  <c r="N42" i="13"/>
  <c r="K42" i="13"/>
  <c r="F42" i="13"/>
  <c r="L42" i="13" s="1"/>
  <c r="N41" i="13"/>
  <c r="K41" i="13"/>
  <c r="F41" i="13"/>
  <c r="L41" i="13" s="1"/>
  <c r="K40" i="13"/>
  <c r="F40" i="13"/>
  <c r="L40" i="13" s="1"/>
  <c r="N40" i="13" s="1"/>
  <c r="K39" i="13"/>
  <c r="F39" i="13"/>
  <c r="L39" i="13" s="1"/>
  <c r="N39" i="13" s="1"/>
  <c r="N38" i="13"/>
  <c r="K38" i="13"/>
  <c r="F38" i="13"/>
  <c r="L38" i="13" s="1"/>
  <c r="N37" i="13"/>
  <c r="K37" i="13"/>
  <c r="F37" i="13"/>
  <c r="L37" i="13" s="1"/>
  <c r="K36" i="13"/>
  <c r="F36" i="13"/>
  <c r="L36" i="13" s="1"/>
  <c r="N36" i="13" s="1"/>
  <c r="K35" i="13"/>
  <c r="F35" i="13"/>
  <c r="L35" i="13" s="1"/>
  <c r="N35" i="13" s="1"/>
  <c r="N34" i="13"/>
  <c r="K34" i="13"/>
  <c r="F34" i="13"/>
  <c r="L34" i="13" s="1"/>
  <c r="N33" i="13"/>
  <c r="K33" i="13"/>
  <c r="F33" i="13"/>
  <c r="L33" i="13" s="1"/>
  <c r="K32" i="13"/>
  <c r="F32" i="13"/>
  <c r="L32" i="13" s="1"/>
  <c r="N32" i="13" s="1"/>
  <c r="K31" i="13"/>
  <c r="F31" i="13"/>
  <c r="L31" i="13" s="1"/>
  <c r="N31" i="13" s="1"/>
  <c r="N30" i="13"/>
  <c r="K30" i="13"/>
  <c r="F30" i="13"/>
  <c r="L30" i="13" s="1"/>
  <c r="N29" i="13"/>
  <c r="K29" i="13"/>
  <c r="F29" i="13"/>
  <c r="L29" i="13" s="1"/>
  <c r="K28" i="13"/>
  <c r="F28" i="13"/>
  <c r="L28" i="13" s="1"/>
  <c r="N28" i="13" s="1"/>
  <c r="K27" i="13"/>
  <c r="F27" i="13"/>
  <c r="L27" i="13" s="1"/>
  <c r="N27" i="13" s="1"/>
  <c r="N26" i="13"/>
  <c r="K26" i="13"/>
  <c r="F26" i="13"/>
  <c r="L26" i="13" s="1"/>
  <c r="N25" i="13"/>
  <c r="K25" i="13"/>
  <c r="F25" i="13"/>
  <c r="L25" i="13" s="1"/>
  <c r="K24" i="13"/>
  <c r="F24" i="13"/>
  <c r="L24" i="13" s="1"/>
  <c r="N24" i="13" s="1"/>
  <c r="K23" i="13"/>
  <c r="F23" i="13"/>
  <c r="L23" i="13" s="1"/>
  <c r="N23" i="13" s="1"/>
  <c r="N22" i="13"/>
  <c r="K22" i="13"/>
  <c r="F22" i="13"/>
  <c r="L22" i="13" s="1"/>
  <c r="N21" i="13"/>
  <c r="K21" i="13"/>
  <c r="F21" i="13"/>
  <c r="L21" i="13" s="1"/>
  <c r="K20" i="13"/>
  <c r="F20" i="13"/>
  <c r="L20" i="13" s="1"/>
  <c r="N20" i="13" s="1"/>
  <c r="K19" i="13"/>
  <c r="F19" i="13"/>
  <c r="L19" i="13" s="1"/>
  <c r="N19" i="13" s="1"/>
  <c r="N18" i="13"/>
  <c r="K18" i="13"/>
  <c r="F18" i="13"/>
  <c r="L18" i="13" s="1"/>
  <c r="N17" i="13"/>
  <c r="K17" i="13"/>
  <c r="F17" i="13"/>
  <c r="L17" i="13" s="1"/>
  <c r="K16" i="13"/>
  <c r="F16" i="13"/>
  <c r="L16" i="13" s="1"/>
  <c r="N16" i="13" s="1"/>
  <c r="K15" i="13"/>
  <c r="F15" i="13"/>
  <c r="L15" i="13" s="1"/>
  <c r="N15" i="13" s="1"/>
  <c r="K14" i="13"/>
  <c r="F14" i="13"/>
  <c r="L14" i="13" s="1"/>
  <c r="N14" i="13" s="1"/>
  <c r="K13" i="13"/>
  <c r="F13" i="13"/>
  <c r="L13" i="13" s="1"/>
  <c r="N13" i="13" s="1"/>
  <c r="K12" i="13"/>
  <c r="F12" i="13"/>
  <c r="L12" i="13" s="1"/>
  <c r="K209" i="13" l="1"/>
  <c r="K210" i="13" s="1"/>
  <c r="L43" i="13"/>
  <c r="L44" i="13" s="1"/>
  <c r="N12" i="13"/>
  <c r="N43" i="13" s="1"/>
  <c r="N44" i="13" s="1"/>
  <c r="F43" i="13"/>
  <c r="F44" i="13" s="1"/>
  <c r="K43" i="13"/>
  <c r="K44" i="13" s="1"/>
  <c r="L46" i="13"/>
  <c r="L73" i="13"/>
  <c r="N73" i="13" s="1"/>
  <c r="N176" i="13"/>
  <c r="N177" i="13" s="1"/>
  <c r="L179" i="13"/>
  <c r="L181" i="13"/>
  <c r="N181" i="13" s="1"/>
  <c r="L183" i="13"/>
  <c r="N183" i="13" s="1"/>
  <c r="L185" i="13"/>
  <c r="N185" i="13" s="1"/>
  <c r="L187" i="13"/>
  <c r="N187" i="13" s="1"/>
  <c r="L189" i="13"/>
  <c r="N189" i="13" s="1"/>
  <c r="L191" i="13"/>
  <c r="N191" i="13" s="1"/>
  <c r="L193" i="13"/>
  <c r="N193" i="13" s="1"/>
  <c r="L195" i="13"/>
  <c r="N195" i="13" s="1"/>
  <c r="L197" i="13"/>
  <c r="N197" i="13" s="1"/>
  <c r="L199" i="13"/>
  <c r="N199" i="13" s="1"/>
  <c r="L201" i="13"/>
  <c r="N201" i="13" s="1"/>
  <c r="L203" i="13"/>
  <c r="N203" i="13" s="1"/>
  <c r="L205" i="13"/>
  <c r="N205" i="13" s="1"/>
  <c r="L207" i="13"/>
  <c r="N207" i="13" s="1"/>
  <c r="F209" i="13"/>
  <c r="F210" i="13" s="1"/>
  <c r="L72" i="13"/>
  <c r="N72" i="13" s="1"/>
  <c r="L188" i="13"/>
  <c r="N188" i="13" s="1"/>
  <c r="L190" i="13"/>
  <c r="N190" i="13" s="1"/>
  <c r="L192" i="13"/>
  <c r="N192" i="13" s="1"/>
  <c r="L194" i="13"/>
  <c r="N194" i="13" s="1"/>
  <c r="L196" i="13"/>
  <c r="N196" i="13" s="1"/>
  <c r="L198" i="13"/>
  <c r="N198" i="13" s="1"/>
  <c r="L200" i="13"/>
  <c r="N200" i="13" s="1"/>
  <c r="L202" i="13"/>
  <c r="N202" i="13" s="1"/>
  <c r="L204" i="13"/>
  <c r="N204" i="13" s="1"/>
  <c r="L206" i="13"/>
  <c r="N206" i="13" s="1"/>
  <c r="L208" i="13"/>
  <c r="N208" i="13" s="1"/>
  <c r="L71" i="13"/>
  <c r="N71" i="13" s="1"/>
  <c r="L112" i="13"/>
  <c r="L114" i="13"/>
  <c r="N114" i="13" s="1"/>
  <c r="L116" i="13"/>
  <c r="N116" i="13" s="1"/>
  <c r="L118" i="13"/>
  <c r="N118" i="13" s="1"/>
  <c r="L120" i="13"/>
  <c r="N120" i="13" s="1"/>
  <c r="L122" i="13"/>
  <c r="N122" i="13" s="1"/>
  <c r="L124" i="13"/>
  <c r="N124" i="13" s="1"/>
  <c r="L126" i="13"/>
  <c r="N126" i="13" s="1"/>
  <c r="L128" i="13"/>
  <c r="N128" i="13" s="1"/>
  <c r="L130" i="13"/>
  <c r="N130" i="13" s="1"/>
  <c r="L132" i="13"/>
  <c r="N132" i="13" s="1"/>
  <c r="L134" i="13"/>
  <c r="N134" i="13" s="1"/>
  <c r="L136" i="13"/>
  <c r="N136" i="13" s="1"/>
  <c r="L138" i="13"/>
  <c r="N138" i="13" s="1"/>
  <c r="L140" i="13"/>
  <c r="N140" i="13" s="1"/>
  <c r="F142" i="13"/>
  <c r="F143" i="13" s="1"/>
  <c r="N179" i="13" l="1"/>
  <c r="N209" i="13" s="1"/>
  <c r="N210" i="13" s="1"/>
  <c r="L209" i="13"/>
  <c r="L210" i="13" s="1"/>
  <c r="N112" i="13"/>
  <c r="N142" i="13" s="1"/>
  <c r="N143" i="13" s="1"/>
  <c r="L142" i="13"/>
  <c r="L143" i="13" s="1"/>
  <c r="L74" i="13"/>
  <c r="L75" i="13" s="1"/>
  <c r="N46" i="13"/>
  <c r="N74" i="13" s="1"/>
  <c r="N75" i="13" s="1"/>
  <c r="C22" i="11" l="1"/>
  <c r="C24" i="11" s="1"/>
  <c r="E17" i="11" l="1"/>
  <c r="E14" i="11"/>
  <c r="E15" i="11"/>
  <c r="E19" i="11"/>
  <c r="E13" i="11"/>
  <c r="E21" i="11"/>
  <c r="E18" i="11"/>
  <c r="E11" i="11"/>
  <c r="E22" i="11" s="1"/>
  <c r="E12" i="11"/>
  <c r="E16" i="11"/>
  <c r="E20" i="11"/>
  <c r="F20" i="10"/>
  <c r="D20" i="10"/>
  <c r="D16" i="10"/>
  <c r="F16" i="10"/>
</calcChain>
</file>

<file path=xl/sharedStrings.xml><?xml version="1.0" encoding="utf-8"?>
<sst xmlns="http://schemas.openxmlformats.org/spreadsheetml/2006/main" count="1331" uniqueCount="831">
  <si>
    <t>Matični broj društva za upravljanje</t>
  </si>
  <si>
    <t>65-01-0830-08</t>
  </si>
  <si>
    <t>Naziv fonda</t>
  </si>
  <si>
    <t>ZIF Naprijed d.d.</t>
  </si>
  <si>
    <t>Prilog 3b</t>
  </si>
  <si>
    <t>Registarski broj fonda</t>
  </si>
  <si>
    <t/>
  </si>
  <si>
    <t>Naziv društva za upravljanje</t>
  </si>
  <si>
    <t>"Naprijed invest" d.o.o. Sarajevo</t>
  </si>
  <si>
    <t>JIB društva za upravljanje</t>
  </si>
  <si>
    <t>JIB investicijskog fonda</t>
  </si>
  <si>
    <t>IZVJEŠTAJ O NVI PO DIONICI/UDJELU I CIJENI DIONICE/UDJELA INVESTICIJSKOG FONDA</t>
  </si>
  <si>
    <t>Udio / dionica fonda</t>
  </si>
  <si>
    <t>Tekuća godina</t>
  </si>
  <si>
    <t>Raniji period</t>
  </si>
  <si>
    <t>Najniža vrijednost</t>
  </si>
  <si>
    <t>Najviša vrijednost</t>
  </si>
  <si>
    <t>Najniža cijena</t>
  </si>
  <si>
    <t>Najviša cijena</t>
  </si>
  <si>
    <t>Prosječna cijena</t>
  </si>
  <si>
    <t xml:space="preserve">StockEx - Bussines Information System FinSet 4.3.37.11 (x) </t>
  </si>
  <si>
    <t>Strana 1 /1</t>
  </si>
  <si>
    <t>Maticni broj društva za upravljanje</t>
  </si>
  <si>
    <t>I</t>
  </si>
  <si>
    <t>II</t>
  </si>
  <si>
    <t xml:space="preserve">StockEx - Bussines Information System FinSet 4.3.39.22 (x) </t>
  </si>
  <si>
    <t>RBr</t>
  </si>
  <si>
    <t>Prilog 6</t>
  </si>
  <si>
    <t>IZVJEŠTAJ O FINANSIJSKIM POKAZATELJIMA INVESTICIJSKOG FONDA</t>
  </si>
  <si>
    <t>Pozicija imovine</t>
  </si>
  <si>
    <t>Tekuci period</t>
  </si>
  <si>
    <t xml:space="preserve">Prethodni period   </t>
  </si>
  <si>
    <t>Vrijednost neto imovine fonda po udjelu / dionici na pocetku perioda</t>
  </si>
  <si>
    <t>1.</t>
  </si>
  <si>
    <t>Neto imovina fonda na pocetku perioda</t>
  </si>
  <si>
    <t>2.</t>
  </si>
  <si>
    <t>Broj udjela dionica na pocetku perioda</t>
  </si>
  <si>
    <t>3.</t>
  </si>
  <si>
    <t>Vrijednost udjela / dionice na pocetku perioda</t>
  </si>
  <si>
    <t>Vrijednost neto imovine fonda po udjelu / dionici na kraju perioda</t>
  </si>
  <si>
    <t>Neto imovina fonda na kraju perioda</t>
  </si>
  <si>
    <t>Broj udjela dionica na kraju perioda</t>
  </si>
  <si>
    <t>Vrijednost udjela / dionice na kraju perioda</t>
  </si>
  <si>
    <t>III</t>
  </si>
  <si>
    <t>Finansijski pokazatelji</t>
  </si>
  <si>
    <t>Odnos rashoda i prosjecne neto imovine</t>
  </si>
  <si>
    <t>Odnos realizovane dobiti od ulaganja i prosjecne neto imovine</t>
  </si>
  <si>
    <t>Isplaceni iznos investitorima u toku godine</t>
  </si>
  <si>
    <t>4.</t>
  </si>
  <si>
    <t>Stopa prinosa na neto imovinu fonda</t>
  </si>
  <si>
    <t>DUF"Naprijed invest" doo Sarajevo</t>
  </si>
  <si>
    <t>za period od 1.01.2019 do 30.06.2019</t>
  </si>
  <si>
    <t xml:space="preserve">Prethodna godina 2018 </t>
  </si>
  <si>
    <t>za period od 01.01.2019. do 30.06.2019.</t>
  </si>
  <si>
    <t>ZJP-031-04-220</t>
  </si>
  <si>
    <t>ZIF "Naprijed" d.d.</t>
  </si>
  <si>
    <t>Prilog 4</t>
  </si>
  <si>
    <t>DUF"Naprijed invest" d.o.o.Sarajevo</t>
  </si>
  <si>
    <t>IZVJEŠTAJ O VISINI TROŠKOVA KOJI SE NAPLAĆUJE NA TERET IMOVINE INVESTICIJSKOG FONDA</t>
  </si>
  <si>
    <t>u periodu od 1.01.2019 do 30.06.2019</t>
  </si>
  <si>
    <t>Vrsta troška</t>
  </si>
  <si>
    <t>Iznos</t>
  </si>
  <si>
    <t>Udio (%)</t>
  </si>
  <si>
    <t>Naknada društvu za upravljanje (provizija)</t>
  </si>
  <si>
    <t>Naknada Registru</t>
  </si>
  <si>
    <t xml:space="preserve">Naknade depozitaru </t>
  </si>
  <si>
    <t>Naknada za reviziju</t>
  </si>
  <si>
    <t>Naknada za računovodstvo</t>
  </si>
  <si>
    <t>Naknada berzi</t>
  </si>
  <si>
    <t xml:space="preserve">Troškovi kupovine i prodaje vrijednosnih papira </t>
  </si>
  <si>
    <t>Troškovi servisiranja dioničara</t>
  </si>
  <si>
    <t>Naknade i troškovi nadzornog odbora</t>
  </si>
  <si>
    <t>Naknade i troškovi direktora fonda</t>
  </si>
  <si>
    <t>Ostali troškovi</t>
  </si>
  <si>
    <t>Ukupni troškovi</t>
  </si>
  <si>
    <t>Prosječna vrijednost neto imovine fonda za razdoblje</t>
  </si>
  <si>
    <t>Udio troškova u prosječnoj neto vrijednosti imovine fonda (%)za razdoblje</t>
  </si>
  <si>
    <t xml:space="preserve">StockEx - Bussines Information System FinSet 4.3.35.1 (x) </t>
  </si>
  <si>
    <t>ZIF "Naprijed" d.d.Sarajevo</t>
  </si>
  <si>
    <t>Prilog 3a</t>
  </si>
  <si>
    <t>DUF "Naprijed invest" d.o.o Sarajevo</t>
  </si>
  <si>
    <t>4200030730007</t>
  </si>
  <si>
    <t>4200030490006</t>
  </si>
  <si>
    <t>IZVJEŠTAJ O OBRACUNU NETO VRIJEDNOSTI IMOVINE PO DIONICI / UDJELU</t>
  </si>
  <si>
    <t>na dan 30.06.2019.</t>
  </si>
  <si>
    <t>Redni broj</t>
  </si>
  <si>
    <t>Opis</t>
  </si>
  <si>
    <t>Ukupna vrijednost na dan izvještavanja</t>
  </si>
  <si>
    <t>Ucešce u vrijednosti imovine fonda (%)</t>
  </si>
  <si>
    <t>1</t>
  </si>
  <si>
    <t>Dionice</t>
  </si>
  <si>
    <t>98,70%</t>
  </si>
  <si>
    <t>2</t>
  </si>
  <si>
    <t>Obveznice</t>
  </si>
  <si>
    <t>0,08%</t>
  </si>
  <si>
    <t>3</t>
  </si>
  <si>
    <t>Ostali vrijednosni papiri</t>
  </si>
  <si>
    <t>0,51%</t>
  </si>
  <si>
    <t>4</t>
  </si>
  <si>
    <t>Depoziti i plasmani</t>
  </si>
  <si>
    <t>5</t>
  </si>
  <si>
    <t>Gotovina i gotovinski ekvivalenti</t>
  </si>
  <si>
    <t>0,22%</t>
  </si>
  <si>
    <t>6</t>
  </si>
  <si>
    <t>Nekretnine</t>
  </si>
  <si>
    <t>7</t>
  </si>
  <si>
    <t>Ostala imovina</t>
  </si>
  <si>
    <t>0,50%</t>
  </si>
  <si>
    <t>UKUPNA IMOVINA</t>
  </si>
  <si>
    <t>100,01%</t>
  </si>
  <si>
    <t>UKUPNE OBAVEZE</t>
  </si>
  <si>
    <t>III=(I-II)</t>
  </si>
  <si>
    <t>NETO IMOVINA</t>
  </si>
  <si>
    <t>IV</t>
  </si>
  <si>
    <t xml:space="preserve">BROJ DIONICA / UDJELA </t>
  </si>
  <si>
    <t>V=(III/IV)</t>
  </si>
  <si>
    <t>NETO VRIJEDNOST IMOVINE PO DIONICI / UDJELU</t>
  </si>
  <si>
    <t>VI</t>
  </si>
  <si>
    <t>CIJENA DIONICE/UDJELA</t>
  </si>
  <si>
    <t>Naziv fonda:</t>
  </si>
  <si>
    <t xml:space="preserve">ZIF "Naprijed" d.d. </t>
  </si>
  <si>
    <t>Registarski broj fonda:</t>
  </si>
  <si>
    <t>PRILOG 3</t>
  </si>
  <si>
    <t>Naziv društva za upravljanje:</t>
  </si>
  <si>
    <t>DUF"Naprijed invest "d.o.o.Sarajevo</t>
  </si>
  <si>
    <t>JIB društva za upravljanje:</t>
  </si>
  <si>
    <t>JIB fonda:</t>
  </si>
  <si>
    <t xml:space="preserve">IZVJEŠTAJ O OBRAČUNU VRIJEDNOSTI NETO IMOVINE INVESTICIJSKOG FONDA ZA PERIOD 01.01.-30.06.2019 </t>
  </si>
  <si>
    <t>Datum</t>
  </si>
  <si>
    <t>IMOVINA FONDA</t>
  </si>
  <si>
    <t>OBAVEZE FONDA</t>
  </si>
  <si>
    <t>Ukupno neto vrijednost imovine</t>
  </si>
  <si>
    <t>Broj dionica</t>
  </si>
  <si>
    <t>NVI  po dionica</t>
  </si>
  <si>
    <t>Gotovina</t>
  </si>
  <si>
    <t>Ulaganja</t>
  </si>
  <si>
    <t>Potraživanja</t>
  </si>
  <si>
    <t>Ostalo</t>
  </si>
  <si>
    <t>UKUPNO</t>
  </si>
  <si>
    <t>Obaveze po osnovu ulaganja fonda</t>
  </si>
  <si>
    <t xml:space="preserve">Obaveze po osnovu troškova poslovanja  </t>
  </si>
  <si>
    <t>Obaveze prema DUF'u</t>
  </si>
  <si>
    <t>Ostale obaveze</t>
  </si>
  <si>
    <t>12(6-11)</t>
  </si>
  <si>
    <t>14(12/13)</t>
  </si>
  <si>
    <t>PROSJEK:</t>
  </si>
  <si>
    <t>Matični broj društva za upravljanje:</t>
  </si>
  <si>
    <t>PRILOG 5a</t>
  </si>
  <si>
    <t>IZVJEŠTAJ O VRIJEDNOSTI TRANSAKCIJA FONDA OBAVLJENIM PUTEM POJEDINAČNOG PROFESIONALNOG POSREDNIKA I IZNOSU OBRAČUNATE NAKNADE ZA PERIOD 01.01.2019.-30.06.2019.</t>
  </si>
  <si>
    <t>Naziv berzanskog posrednika</t>
  </si>
  <si>
    <t>Vrijednost transakcija</t>
  </si>
  <si>
    <t>Učešće u ukupnoj vrijednosti transakcija</t>
  </si>
  <si>
    <t>Iznos provizije</t>
  </si>
  <si>
    <t>Učešće provizije u vrijednosti transakcija</t>
  </si>
  <si>
    <t>5=4/2</t>
  </si>
  <si>
    <t>AW BROKER</t>
  </si>
  <si>
    <t>OTKUP UDJELA LILIUM GLOBAL</t>
  </si>
  <si>
    <t>ZIF" Naprijed "d.d.Sarajevo</t>
  </si>
  <si>
    <t>DUF"Naprijed invest" d.o.o. Sarajevo</t>
  </si>
  <si>
    <t>JIB investicionog fonda:</t>
  </si>
  <si>
    <t>PRILOG 7</t>
  </si>
  <si>
    <t>IZVJEŠTAJ O PRIHODIMA FONDA PO OSNOVU DIVIDENDE ZA PERIOD  01.01.- 30.06.2019</t>
  </si>
  <si>
    <t>Naziv emitenta</t>
  </si>
  <si>
    <t>Simbol</t>
  </si>
  <si>
    <t>Dividenda po dionici</t>
  </si>
  <si>
    <t>Ukupni prihodi</t>
  </si>
  <si>
    <t>Tvornica cementa Kakanj</t>
  </si>
  <si>
    <t>TCMKR</t>
  </si>
  <si>
    <t>Bosna Reosiguranje d.d.Sarajevo</t>
  </si>
  <si>
    <t>BSRSRK2</t>
  </si>
  <si>
    <t>Zavod za vodoprivredu d.d.</t>
  </si>
  <si>
    <t>ZVDPR</t>
  </si>
  <si>
    <t>BH TELECOM d.d.Sarajevo</t>
  </si>
  <si>
    <t>BHTSR</t>
  </si>
  <si>
    <t>Prilog 5</t>
  </si>
  <si>
    <t>Izvještaj o transakcijama sa ulaganjima investicijskog fonda</t>
  </si>
  <si>
    <t>za period 01.01.2019. - 30.06.2019.</t>
  </si>
  <si>
    <t>Stanje na pocetku perioda</t>
  </si>
  <si>
    <t>Transakcije tokom perioda</t>
  </si>
  <si>
    <t>Stanje na kraju perioda</t>
  </si>
  <si>
    <t>Kupovine</t>
  </si>
  <si>
    <t>Prodaje</t>
  </si>
  <si>
    <t>% ucešca kod emitenta</t>
  </si>
  <si>
    <t>Jedinacna fer vrijednost</t>
  </si>
  <si>
    <t>Ukupna fer vrijednost ulaganja</t>
  </si>
  <si>
    <t>% ucešca u NVI fonda</t>
  </si>
  <si>
    <t>Kolicina</t>
  </si>
  <si>
    <t>Prosjecna cijena</t>
  </si>
  <si>
    <t>Vrijednost</t>
  </si>
  <si>
    <t>UNIONINVESTPLASTIKA d.d. Sarajevo</t>
  </si>
  <si>
    <t>UNPLR</t>
  </si>
  <si>
    <t>5,02%</t>
  </si>
  <si>
    <t>2,43%</t>
  </si>
  <si>
    <t>8,02%</t>
  </si>
  <si>
    <t>4,59%</t>
  </si>
  <si>
    <t>JP ELEKTROPRIVREDA BIH DD SARAJEVO</t>
  </si>
  <si>
    <t>JPESR</t>
  </si>
  <si>
    <t>0,21%</t>
  </si>
  <si>
    <t>1,98%</t>
  </si>
  <si>
    <t>2,66%</t>
  </si>
  <si>
    <t>BH TELECOM DD SARAJEVO</t>
  </si>
  <si>
    <t>0,28%</t>
  </si>
  <si>
    <t>5,74%</t>
  </si>
  <si>
    <t>6,75%</t>
  </si>
  <si>
    <t>BOR BANKA DD SARAJEVO</t>
  </si>
  <si>
    <t>BORBRK3</t>
  </si>
  <si>
    <t>0,55%</t>
  </si>
  <si>
    <t>SARAJEVO-OSIGURANJE D.D. SARAJEVO</t>
  </si>
  <si>
    <t>SOSOR</t>
  </si>
  <si>
    <t>0,02%</t>
  </si>
  <si>
    <t>0,13%</t>
  </si>
  <si>
    <t>0,16%</t>
  </si>
  <si>
    <t>ENERGONOVA d.d. Sarajevo</t>
  </si>
  <si>
    <t>EGNSR</t>
  </si>
  <si>
    <t>5,54%</t>
  </si>
  <si>
    <t>5,45%</t>
  </si>
  <si>
    <t>6,96%</t>
  </si>
  <si>
    <t>8,14%</t>
  </si>
  <si>
    <t>T3 d.d. Sarajevo</t>
  </si>
  <si>
    <t>TTRSR</t>
  </si>
  <si>
    <t>5,05%</t>
  </si>
  <si>
    <t>2,27%</t>
  </si>
  <si>
    <t>ZIF "PROF-PLUS" d.d. Sarajevo</t>
  </si>
  <si>
    <t>PRPFRK2</t>
  </si>
  <si>
    <t>0,04%</t>
  </si>
  <si>
    <t>3,51%</t>
  </si>
  <si>
    <t>2,25%</t>
  </si>
  <si>
    <t>ZIF "BONUS" d.d. Sarajevo</t>
  </si>
  <si>
    <t>BNSFRK2</t>
  </si>
  <si>
    <t>1,10%</t>
  </si>
  <si>
    <t>BNT-TMiH d.d. Novi Travnik</t>
  </si>
  <si>
    <t>BNTMRK4</t>
  </si>
  <si>
    <t>2,44%</t>
  </si>
  <si>
    <t>1,74%</t>
  </si>
  <si>
    <t>OIF LILIUM GLOBAL</t>
  </si>
  <si>
    <t>MFGLO-OF</t>
  </si>
  <si>
    <t>21,51%</t>
  </si>
  <si>
    <t>4,77%</t>
  </si>
  <si>
    <t>DUF" Naprijed invest" doo Sarajevo</t>
  </si>
  <si>
    <t>UKUPNA VRIJEDNOST ULAGANJA FONDA</t>
  </si>
  <si>
    <t>14</t>
  </si>
  <si>
    <t>13</t>
  </si>
  <si>
    <t>12</t>
  </si>
  <si>
    <t>11</t>
  </si>
  <si>
    <t>10</t>
  </si>
  <si>
    <t>9
(5*8)</t>
  </si>
  <si>
    <t>8</t>
  </si>
  <si>
    <t>6
(5/4*100)</t>
  </si>
  <si>
    <t>Razlog prekoračenja i rok za usaglašavanje</t>
  </si>
  <si>
    <t>Vrijednost prekoračenja</t>
  </si>
  <si>
    <t>% prekoračenja u investiranju</t>
  </si>
  <si>
    <t>Način vrednovanja</t>
  </si>
  <si>
    <t>% od NVI fonda</t>
  </si>
  <si>
    <t>Ukupna vrijednost ulaganja</t>
  </si>
  <si>
    <t>Fer cijena vp/udjela</t>
  </si>
  <si>
    <t>Nabavna cijena vp/udjela</t>
  </si>
  <si>
    <t>% vlasništva fonda</t>
  </si>
  <si>
    <t>Broj vp/udjela u vlasništvu fonda</t>
  </si>
  <si>
    <t>Ukupan broj emitovanih vp/udjela</t>
  </si>
  <si>
    <t>Oznaka papira</t>
  </si>
  <si>
    <t>Ukupno ulaganja u udjele OIF-a</t>
  </si>
  <si>
    <t>Ukupno u RS</t>
  </si>
  <si>
    <t>TC</t>
  </si>
  <si>
    <t>4,779212</t>
  </si>
  <si>
    <t>1,86%</t>
  </si>
  <si>
    <t>37000</t>
  </si>
  <si>
    <t>1987956</t>
  </si>
  <si>
    <t>VBOP-U-A</t>
  </si>
  <si>
    <t xml:space="preserve"> OAIF sa javnom ponudom VIB Fond</t>
  </si>
  <si>
    <t>77</t>
  </si>
  <si>
    <t>Ulaganja u udjele OIF-a emitenata sa sjedištem u RS</t>
  </si>
  <si>
    <t>Ukupno ulaganja u obveznice</t>
  </si>
  <si>
    <t>Ukupno u Federacija BiH</t>
  </si>
  <si>
    <t>101,662167</t>
  </si>
  <si>
    <t>9,37%</t>
  </si>
  <si>
    <t>60</t>
  </si>
  <si>
    <t>640</t>
  </si>
  <si>
    <t>TECSKE</t>
  </si>
  <si>
    <t>AGENCIJA TEC d.o.o. Sarajevo</t>
  </si>
  <si>
    <t>76</t>
  </si>
  <si>
    <t>TECSKD</t>
  </si>
  <si>
    <t>75</t>
  </si>
  <si>
    <t>100</t>
  </si>
  <si>
    <t>9,97%</t>
  </si>
  <si>
    <t>103</t>
  </si>
  <si>
    <t>1033</t>
  </si>
  <si>
    <t>MSHSKD</t>
  </si>
  <si>
    <t>MASSIMO HOLDING d.o.o. Sarajevo</t>
  </si>
  <si>
    <t>74</t>
  </si>
  <si>
    <t>0,00%</t>
  </si>
  <si>
    <t>0,409066</t>
  </si>
  <si>
    <t>1028</t>
  </si>
  <si>
    <t>39807147</t>
  </si>
  <si>
    <t>FBIHK1B</t>
  </si>
  <si>
    <t>FEDERACIJA BOSNE I HERCEGOVINE-MINISTARSTVO FINANSIJA B</t>
  </si>
  <si>
    <t>73</t>
  </si>
  <si>
    <t>Ulaganja u obveznice emitenata sa sjedištem u Federacija BiH</t>
  </si>
  <si>
    <t>99,09%</t>
  </si>
  <si>
    <t>Ukupno ulaganja u dionice</t>
  </si>
  <si>
    <t>11,50%</t>
  </si>
  <si>
    <t>Pravilnik o izmjenama i dopunama pravilnika o dozvoljenim ulaganjima i ograničenjima ulaganja zatvorenih investicijskih fondova sa javnom ponudom (Službene novine Federacije BiH  96/15)</t>
  </si>
  <si>
    <t>100,00%</t>
  </si>
  <si>
    <t>0,324615</t>
  </si>
  <si>
    <t>1,08%</t>
  </si>
  <si>
    <t>170000</t>
  </si>
  <si>
    <t>15679520</t>
  </si>
  <si>
    <t>METL-R-A</t>
  </si>
  <si>
    <t>Metal a.d. Gradiška</t>
  </si>
  <si>
    <t>72</t>
  </si>
  <si>
    <t>1,96%</t>
  </si>
  <si>
    <t>0,570411</t>
  </si>
  <si>
    <t>11,51%</t>
  </si>
  <si>
    <t>1432623</t>
  </si>
  <si>
    <t>12443425</t>
  </si>
  <si>
    <t>CMEG-R-A</t>
  </si>
  <si>
    <t>Čajavec mega a.d. Banja Luka</t>
  </si>
  <si>
    <t>71</t>
  </si>
  <si>
    <t>9,52%</t>
  </si>
  <si>
    <t>0,692863</t>
  </si>
  <si>
    <t>8,41%</t>
  </si>
  <si>
    <t>2828791</t>
  </si>
  <si>
    <t>33600177</t>
  </si>
  <si>
    <t>BVRU-R-A</t>
  </si>
  <si>
    <t>ZTC Banja Vrućica a.d. Teslić</t>
  </si>
  <si>
    <t>70</t>
  </si>
  <si>
    <t>Ulaganja u dionice emitenata sa sjedištem u RS</t>
  </si>
  <si>
    <t>87,59%</t>
  </si>
  <si>
    <t>0,15%</t>
  </si>
  <si>
    <t>14,4862</t>
  </si>
  <si>
    <t>1,01%</t>
  </si>
  <si>
    <t>4650</t>
  </si>
  <si>
    <t>457025</t>
  </si>
  <si>
    <t>ZAVOD ZA VODOPRIVREDU d.d. Sarajevo</t>
  </si>
  <si>
    <t>69</t>
  </si>
  <si>
    <t>PR</t>
  </si>
  <si>
    <t>73,198632</t>
  </si>
  <si>
    <t>8,04%</t>
  </si>
  <si>
    <t>79105</t>
  </si>
  <si>
    <t>982869</t>
  </si>
  <si>
    <t>ZTPMR</t>
  </si>
  <si>
    <t>ŽITOPROMET DD MOSTAR U STEČAJU</t>
  </si>
  <si>
    <t>68</t>
  </si>
  <si>
    <t>59,872517</t>
  </si>
  <si>
    <t>5,24%</t>
  </si>
  <si>
    <t>2829</t>
  </si>
  <si>
    <t>53970</t>
  </si>
  <si>
    <t>ZDRJR</t>
  </si>
  <si>
    <t>ZADRUGAR DD JAJCE</t>
  </si>
  <si>
    <t>67</t>
  </si>
  <si>
    <t>0,53%</t>
  </si>
  <si>
    <t>101,094837</t>
  </si>
  <si>
    <t>1,36%</t>
  </si>
  <si>
    <t>5969</t>
  </si>
  <si>
    <t>436104</t>
  </si>
  <si>
    <t>VKFBR</t>
  </si>
  <si>
    <t>VAKUFSKA BANKA DD SARAJEVO</t>
  </si>
  <si>
    <t>66</t>
  </si>
  <si>
    <t>225,327381</t>
  </si>
  <si>
    <t>4,13%</t>
  </si>
  <si>
    <t>168</t>
  </si>
  <si>
    <t>4065</t>
  </si>
  <si>
    <t>VCPVR</t>
  </si>
  <si>
    <t>VOĆE I POVRĆE DD KISELJAK</t>
  </si>
  <si>
    <t>65</t>
  </si>
  <si>
    <t>184,626695</t>
  </si>
  <si>
    <t>2,02%</t>
  </si>
  <si>
    <t>584</t>
  </si>
  <si>
    <t>28860</t>
  </si>
  <si>
    <t>UPINRK2</t>
  </si>
  <si>
    <t>URBANIZAM,PROJEKTOVANJE I INŽINJERING DD BUGOJNO</t>
  </si>
  <si>
    <t>64</t>
  </si>
  <si>
    <t>Prekoračenje iz člana 76.stav1. tačka a) Zakona o investicijskim fondovima (Sl. novine FBiH 85/08); Rok za usklađenje je 17.04.2019. god.</t>
  </si>
  <si>
    <t>18,12%</t>
  </si>
  <si>
    <t>1,40585</t>
  </si>
  <si>
    <t>12,54%</t>
  </si>
  <si>
    <t>533485</t>
  </si>
  <si>
    <t>4253444</t>
  </si>
  <si>
    <t>UNPRRK1</t>
  </si>
  <si>
    <t>PRETIS d.d. Vogošća</t>
  </si>
  <si>
    <t>63</t>
  </si>
  <si>
    <t>4,58%</t>
  </si>
  <si>
    <t>32,565533</t>
  </si>
  <si>
    <t>8,01%</t>
  </si>
  <si>
    <t>28321</t>
  </si>
  <si>
    <t>353242</t>
  </si>
  <si>
    <t>62</t>
  </si>
  <si>
    <t>217,544959</t>
  </si>
  <si>
    <t>6,64%</t>
  </si>
  <si>
    <t>15592</t>
  </si>
  <si>
    <t>234507</t>
  </si>
  <si>
    <t>UNINRK2</t>
  </si>
  <si>
    <t>UNION-INŽENJERING DD BIHAĆ</t>
  </si>
  <si>
    <t>61</t>
  </si>
  <si>
    <t>5,11</t>
  </si>
  <si>
    <t>0,09%</t>
  </si>
  <si>
    <t>691</t>
  </si>
  <si>
    <t>729315</t>
  </si>
  <si>
    <t>TTUTR</t>
  </si>
  <si>
    <t>D.D."TTU" Tuzla</t>
  </si>
  <si>
    <t>84,091767</t>
  </si>
  <si>
    <t>1,89%</t>
  </si>
  <si>
    <t>6996</t>
  </si>
  <si>
    <t>368360</t>
  </si>
  <si>
    <t>TRGCR</t>
  </si>
  <si>
    <t>TRGOCOOP DD LJUBUŠKI</t>
  </si>
  <si>
    <t>59</t>
  </si>
  <si>
    <t>9,426433</t>
  </si>
  <si>
    <t>19,48%</t>
  </si>
  <si>
    <t>159127</t>
  </si>
  <si>
    <t>816776</t>
  </si>
  <si>
    <t>TMKOR</t>
  </si>
  <si>
    <t>TMK DD KONJIC - u stečaju</t>
  </si>
  <si>
    <t>58</t>
  </si>
  <si>
    <t>0,36%</t>
  </si>
  <si>
    <t>23,157037</t>
  </si>
  <si>
    <t>4185</t>
  </si>
  <si>
    <t>9476540</t>
  </si>
  <si>
    <t>TVORNICA CEMENTA KAKANJ D.D. KAKANJ</t>
  </si>
  <si>
    <t>57</t>
  </si>
  <si>
    <t>0,78%</t>
  </si>
  <si>
    <t>3,021759</t>
  </si>
  <si>
    <t>11,91%</t>
  </si>
  <si>
    <t>106100</t>
  </si>
  <si>
    <t>890633</t>
  </si>
  <si>
    <t>SVIPR</t>
  </si>
  <si>
    <t>IP SVJETLOST DD SARAJEVO</t>
  </si>
  <si>
    <t>56</t>
  </si>
  <si>
    <t>5,94%</t>
  </si>
  <si>
    <t>18,837451</t>
  </si>
  <si>
    <t>5,64%</t>
  </si>
  <si>
    <t>147584</t>
  </si>
  <si>
    <t>2614855</t>
  </si>
  <si>
    <t>SRPVRK1</t>
  </si>
  <si>
    <t>SARAJEVSKA PIVARA d.d. Sarajevo</t>
  </si>
  <si>
    <t>55</t>
  </si>
  <si>
    <t>0,32%</t>
  </si>
  <si>
    <t>91,002544</t>
  </si>
  <si>
    <t>23,30%</t>
  </si>
  <si>
    <t>20837</t>
  </si>
  <si>
    <t>89405</t>
  </si>
  <si>
    <t>SRCSR</t>
  </si>
  <si>
    <t>ŠIPAD - ERC DD SARAJEVO</t>
  </si>
  <si>
    <t>54</t>
  </si>
  <si>
    <t>7,871611</t>
  </si>
  <si>
    <t>0,12%</t>
  </si>
  <si>
    <t>5908</t>
  </si>
  <si>
    <t>4634633</t>
  </si>
  <si>
    <t>53</t>
  </si>
  <si>
    <t>Prekoračenje iz člana 47. stav 2. tačka 1. Zakona o investicijskim fondovima (Sl. novine FBiH 85/08); Pravilnik o izmjenama i dopunama pravilnika o dozvoljenim ulaganjima i ograničenjima ulaganja zatvorenih investicijskih fondova sa javnom ponudom (Službene novine Federacije BiH  96/15)</t>
  </si>
  <si>
    <t>0,26%</t>
  </si>
  <si>
    <t>32,659349</t>
  </si>
  <si>
    <t>15,00%</t>
  </si>
  <si>
    <t>37377</t>
  </si>
  <si>
    <t>249023</t>
  </si>
  <si>
    <t>SNGARK2</t>
  </si>
  <si>
    <t>SNAGA DD VAREŠ</t>
  </si>
  <si>
    <t>52</t>
  </si>
  <si>
    <t>36,393776</t>
  </si>
  <si>
    <t>6,15%</t>
  </si>
  <si>
    <t>70243</t>
  </si>
  <si>
    <t>1140375</t>
  </si>
  <si>
    <t>SEISR</t>
  </si>
  <si>
    <t>ŠIPAD EXPORT-IMPORT DD SARAJEVO</t>
  </si>
  <si>
    <t>51</t>
  </si>
  <si>
    <t>227,793212</t>
  </si>
  <si>
    <t>8,91%</t>
  </si>
  <si>
    <t>18033</t>
  </si>
  <si>
    <t>202175</t>
  </si>
  <si>
    <t>SBNARK1</t>
  </si>
  <si>
    <t>ŠIPAD - BINA DD BIHAĆ - U STEČAJU</t>
  </si>
  <si>
    <t>50</t>
  </si>
  <si>
    <t>12,3716</t>
  </si>
  <si>
    <t>4,84%</t>
  </si>
  <si>
    <t>16166</t>
  </si>
  <si>
    <t>333816</t>
  </si>
  <si>
    <t>RUSTR</t>
  </si>
  <si>
    <t>RUDSTROJ DD KAKANJ</t>
  </si>
  <si>
    <t>49</t>
  </si>
  <si>
    <t>11,47112</t>
  </si>
  <si>
    <t>0,06%</t>
  </si>
  <si>
    <t>1000</t>
  </si>
  <si>
    <t>1519152</t>
  </si>
  <si>
    <t>RSTTR</t>
  </si>
  <si>
    <t>RUDNIK SOLI "TUZLA" DD TUZLA</t>
  </si>
  <si>
    <t>48</t>
  </si>
  <si>
    <t>2,55%</t>
  </si>
  <si>
    <t>7,360807</t>
  </si>
  <si>
    <t>13,88%</t>
  </si>
  <si>
    <t>207712</t>
  </si>
  <si>
    <t>1495447</t>
  </si>
  <si>
    <t>RPRZRK2</t>
  </si>
  <si>
    <t>RMK PROMET ZENICA DD</t>
  </si>
  <si>
    <t>47</t>
  </si>
  <si>
    <t>30,207751</t>
  </si>
  <si>
    <t>0,39%</t>
  </si>
  <si>
    <t>2748</t>
  </si>
  <si>
    <t>693880</t>
  </si>
  <si>
    <t>RMUBR</t>
  </si>
  <si>
    <t>RMU BANOVIĆI DD BANOVIĆI</t>
  </si>
  <si>
    <t>46</t>
  </si>
  <si>
    <t>0,70%</t>
  </si>
  <si>
    <t>25,142053</t>
  </si>
  <si>
    <t>24,99%</t>
  </si>
  <si>
    <t>72809</t>
  </si>
  <si>
    <t>291238</t>
  </si>
  <si>
    <t>RMKZR</t>
  </si>
  <si>
    <t>POSLOVNI SISTEM RMK DD ZENICA</t>
  </si>
  <si>
    <t>45</t>
  </si>
  <si>
    <t>0,01%</t>
  </si>
  <si>
    <t>315,104693</t>
  </si>
  <si>
    <t>0,54%</t>
  </si>
  <si>
    <t>277</t>
  </si>
  <si>
    <t>50520</t>
  </si>
  <si>
    <t>RIBNR</t>
  </si>
  <si>
    <t>RIBA NERETVA DD KONJIC</t>
  </si>
  <si>
    <t>44</t>
  </si>
  <si>
    <t>2,7</t>
  </si>
  <si>
    <t>8,40%</t>
  </si>
  <si>
    <t>9100</t>
  </si>
  <si>
    <t>108270</t>
  </si>
  <si>
    <t>REZTRK2</t>
  </si>
  <si>
    <t>REMONTNI ZAVOD DD TRAVNIK</t>
  </si>
  <si>
    <t>43</t>
  </si>
  <si>
    <t>2,24%</t>
  </si>
  <si>
    <t>3,985959</t>
  </si>
  <si>
    <t>3,50%</t>
  </si>
  <si>
    <t>177861</t>
  </si>
  <si>
    <t>5072824</t>
  </si>
  <si>
    <t>42</t>
  </si>
  <si>
    <t>6,87%</t>
  </si>
  <si>
    <t>150,443348</t>
  </si>
  <si>
    <t>4,56%</t>
  </si>
  <si>
    <t>13310</t>
  </si>
  <si>
    <t>291400</t>
  </si>
  <si>
    <t>OZNTR</t>
  </si>
  <si>
    <t>OZON d.d. Travnik</t>
  </si>
  <si>
    <t>41</t>
  </si>
  <si>
    <t>Prekoračenje iz člana 47. stav 2. tačka 1. Zakona o investicijskim fondovima (Sl. novine FBiH 85/08)</t>
  </si>
  <si>
    <t>78,935827</t>
  </si>
  <si>
    <t>4,07%</t>
  </si>
  <si>
    <t>14866</t>
  </si>
  <si>
    <t>364462</t>
  </si>
  <si>
    <t>MTHNRK2</t>
  </si>
  <si>
    <t>METALOTEHNA DD TUZLA</t>
  </si>
  <si>
    <t>40</t>
  </si>
  <si>
    <t>1,76%</t>
  </si>
  <si>
    <t>65,174127</t>
  </si>
  <si>
    <t>11,30%</t>
  </si>
  <si>
    <t>88104</t>
  </si>
  <si>
    <t>779269</t>
  </si>
  <si>
    <t>MRKSR</t>
  </si>
  <si>
    <t>MERKUR DD SARAJEVO</t>
  </si>
  <si>
    <t>39</t>
  </si>
  <si>
    <t>2,91%</t>
  </si>
  <si>
    <t>4,507977</t>
  </si>
  <si>
    <t>1231417</t>
  </si>
  <si>
    <t>4926930</t>
  </si>
  <si>
    <t>MIGFRK2</t>
  </si>
  <si>
    <t>ZIF "MI-GROUP" d.d. Sarajevo</t>
  </si>
  <si>
    <t>38</t>
  </si>
  <si>
    <t>104,591751</t>
  </si>
  <si>
    <t>7,44%</t>
  </si>
  <si>
    <t>2376</t>
  </si>
  <si>
    <t>31900</t>
  </si>
  <si>
    <t>LKCTR</t>
  </si>
  <si>
    <t>LUKAVACTRANS DD LUKAVAC</t>
  </si>
  <si>
    <t>37</t>
  </si>
  <si>
    <t>75,042783</t>
  </si>
  <si>
    <t>66404</t>
  </si>
  <si>
    <t>31506541</t>
  </si>
  <si>
    <t>36</t>
  </si>
  <si>
    <t>262,169091</t>
  </si>
  <si>
    <t>7361660</t>
  </si>
  <si>
    <t>JPEMR</t>
  </si>
  <si>
    <t>JP "Elektroprivreda HZ HB" d.d. Mostar</t>
  </si>
  <si>
    <t>35</t>
  </si>
  <si>
    <t>1,40%</t>
  </si>
  <si>
    <t>72,444979</t>
  </si>
  <si>
    <t>12,36%</t>
  </si>
  <si>
    <t>58160</t>
  </si>
  <si>
    <t>470423</t>
  </si>
  <si>
    <t>IRISRK1</t>
  </si>
  <si>
    <t>IRIS COMPUTERS DD SARAJEVO</t>
  </si>
  <si>
    <t>34</t>
  </si>
  <si>
    <t>0,03%</t>
  </si>
  <si>
    <t>104,575073</t>
  </si>
  <si>
    <t>205</t>
  </si>
  <si>
    <t>658695</t>
  </si>
  <si>
    <t>IKBZRK2</t>
  </si>
  <si>
    <t>ASA Banka d.d.Srajevo</t>
  </si>
  <si>
    <t>33</t>
  </si>
  <si>
    <t>54,708486</t>
  </si>
  <si>
    <t>68769</t>
  </si>
  <si>
    <t>31586325</t>
  </si>
  <si>
    <t>HTKMR</t>
  </si>
  <si>
    <t>JP HT d.d. MOSTAR</t>
  </si>
  <si>
    <t>32</t>
  </si>
  <si>
    <t>33,455809</t>
  </si>
  <si>
    <t>4,71%</t>
  </si>
  <si>
    <t>3467</t>
  </si>
  <si>
    <t>73531</t>
  </si>
  <si>
    <t>HLKLR</t>
  </si>
  <si>
    <t>HLADNJAČA I KLAONICA d.d. Bugojno - U LIKVIDACIJI</t>
  </si>
  <si>
    <t>31</t>
  </si>
  <si>
    <t>570,091046</t>
  </si>
  <si>
    <t>4,03%</t>
  </si>
  <si>
    <t>4635</t>
  </si>
  <si>
    <t>114827</t>
  </si>
  <si>
    <t>GRNJR</t>
  </si>
  <si>
    <t>GRANIT DD JABLANICA</t>
  </si>
  <si>
    <t>30</t>
  </si>
  <si>
    <t>75,709779</t>
  </si>
  <si>
    <t>35278</t>
  </si>
  <si>
    <t>141146</t>
  </si>
  <si>
    <t>GMKAR</t>
  </si>
  <si>
    <t>GMK D.D. KAKANJ</t>
  </si>
  <si>
    <t>29</t>
  </si>
  <si>
    <t>33,933383</t>
  </si>
  <si>
    <t>24,95%</t>
  </si>
  <si>
    <t>36627</t>
  </si>
  <si>
    <t>146775</t>
  </si>
  <si>
    <t>GDPSRK2</t>
  </si>
  <si>
    <t>GDD "POLET" SARAJEVO</t>
  </si>
  <si>
    <t>28</t>
  </si>
  <si>
    <t>218,523746</t>
  </si>
  <si>
    <t>7,04%</t>
  </si>
  <si>
    <t>2232</t>
  </si>
  <si>
    <t>31675</t>
  </si>
  <si>
    <t>GDGRRK2</t>
  </si>
  <si>
    <t>GD GRADNJA DD ZENICA</t>
  </si>
  <si>
    <t>27</t>
  </si>
  <si>
    <t>0,17%</t>
  </si>
  <si>
    <t>5,105611</t>
  </si>
  <si>
    <t>2,23%</t>
  </si>
  <si>
    <t>50000</t>
  </si>
  <si>
    <t>2235737</t>
  </si>
  <si>
    <t>FRTFRK1</t>
  </si>
  <si>
    <t>ZIF "FORTUNA FOND" d.d.</t>
  </si>
  <si>
    <t>26</t>
  </si>
  <si>
    <t>967,509105</t>
  </si>
  <si>
    <t>1,16%</t>
  </si>
  <si>
    <t>2581</t>
  </si>
  <si>
    <t>221375</t>
  </si>
  <si>
    <t>FDHMRK3</t>
  </si>
  <si>
    <t>FDM D.D.</t>
  </si>
  <si>
    <t>25</t>
  </si>
  <si>
    <t>20,917204</t>
  </si>
  <si>
    <t>72902</t>
  </si>
  <si>
    <t>291677</t>
  </si>
  <si>
    <t>ERKGRK2</t>
  </si>
  <si>
    <t>E- RKG DD BIHAĆ</t>
  </si>
  <si>
    <t>24</t>
  </si>
  <si>
    <t>20,84</t>
  </si>
  <si>
    <t>0,79%</t>
  </si>
  <si>
    <t>139825</t>
  </si>
  <si>
    <t>17657682</t>
  </si>
  <si>
    <t>ENISR</t>
  </si>
  <si>
    <t>ENERGOINVEST DD SARAJEVO</t>
  </si>
  <si>
    <t>23</t>
  </si>
  <si>
    <t>8,12%</t>
  </si>
  <si>
    <t>48,586614</t>
  </si>
  <si>
    <t>66027</t>
  </si>
  <si>
    <t>948601</t>
  </si>
  <si>
    <t>22</t>
  </si>
  <si>
    <t xml:space="preserve">Pravilnik o vrednovanju i obračunu imovine investicijskog fonda (Sl. novine FBiH 42/09) član 22.  </t>
  </si>
  <si>
    <t>0,61%</t>
  </si>
  <si>
    <t>1,01344</t>
  </si>
  <si>
    <t>407983</t>
  </si>
  <si>
    <t>3610331</t>
  </si>
  <si>
    <t>EFNFRK1</t>
  </si>
  <si>
    <t>ZIF "EUROFOND-1" d.d. Tuzla</t>
  </si>
  <si>
    <t>21</t>
  </si>
  <si>
    <t>43,969976</t>
  </si>
  <si>
    <t>5,97%</t>
  </si>
  <si>
    <t>2065</t>
  </si>
  <si>
    <t>34580</t>
  </si>
  <si>
    <t>DCGZR</t>
  </si>
  <si>
    <t>DC "GORAŽDE" DD GORAŽDE</t>
  </si>
  <si>
    <t>20</t>
  </si>
  <si>
    <t>0,60%</t>
  </si>
  <si>
    <t>352,628492</t>
  </si>
  <si>
    <t>6,43%</t>
  </si>
  <si>
    <t>7876</t>
  </si>
  <si>
    <t>122327</t>
  </si>
  <si>
    <t>DBRCR</t>
  </si>
  <si>
    <t>DUBRAVA DD CAZIN</t>
  </si>
  <si>
    <t>19</t>
  </si>
  <si>
    <t>0,05%</t>
  </si>
  <si>
    <t>6,04957</t>
  </si>
  <si>
    <t>4978</t>
  </si>
  <si>
    <t>3053478</t>
  </si>
  <si>
    <t>CRBFRK1</t>
  </si>
  <si>
    <t>ZIF CROBIH FOND d.d. Mostar</t>
  </si>
  <si>
    <t>18</t>
  </si>
  <si>
    <t>33,853211</t>
  </si>
  <si>
    <t>4,51%</t>
  </si>
  <si>
    <t>2180</t>
  </si>
  <si>
    <t>48288</t>
  </si>
  <si>
    <t>COOPR</t>
  </si>
  <si>
    <t>COOPERATIVA-PROMET DD KISELJAK</t>
  </si>
  <si>
    <t>17</t>
  </si>
  <si>
    <t>564,074</t>
  </si>
  <si>
    <t>0,25%</t>
  </si>
  <si>
    <t>19345</t>
  </si>
  <si>
    <t>BOSNA RE d.d. SARAJEVO</t>
  </si>
  <si>
    <t>16</t>
  </si>
  <si>
    <t>0,27%</t>
  </si>
  <si>
    <t>11,744878</t>
  </si>
  <si>
    <t>4375</t>
  </si>
  <si>
    <t>8596256</t>
  </si>
  <si>
    <t>BSNLR</t>
  </si>
  <si>
    <t>BOSNALIJEK D.D. SARAJEVO</t>
  </si>
  <si>
    <t>15</t>
  </si>
  <si>
    <t>8,86%</t>
  </si>
  <si>
    <t>3,960303</t>
  </si>
  <si>
    <t>11,42%</t>
  </si>
  <si>
    <t>347220</t>
  </si>
  <si>
    <t>3038426</t>
  </si>
  <si>
    <t>BSNFRK2</t>
  </si>
  <si>
    <t>ZIF "BOSFIN" d.d. Sarajevo</t>
  </si>
  <si>
    <t>0,41%</t>
  </si>
  <si>
    <t>553,016742</t>
  </si>
  <si>
    <t>5,03%</t>
  </si>
  <si>
    <t>3524</t>
  </si>
  <si>
    <t>69969</t>
  </si>
  <si>
    <t>BSNCR</t>
  </si>
  <si>
    <t>BOSANAC D.D. ORAŠJE</t>
  </si>
  <si>
    <t>81,388724</t>
  </si>
  <si>
    <t>59307</t>
  </si>
  <si>
    <t>237280</t>
  </si>
  <si>
    <t>BRSNRK2</t>
  </si>
  <si>
    <t>UTTP BORAŠNICA DD KONJIC</t>
  </si>
  <si>
    <t>2,10%</t>
  </si>
  <si>
    <t>24,776726</t>
  </si>
  <si>
    <t>19,06%</t>
  </si>
  <si>
    <t>65068</t>
  </si>
  <si>
    <t>341296</t>
  </si>
  <si>
    <t>BOATRK2</t>
  </si>
  <si>
    <t>BOSNA AUTO d.d. Sarajevo</t>
  </si>
  <si>
    <t>1,73%</t>
  </si>
  <si>
    <t>12,99</t>
  </si>
  <si>
    <t>40000</t>
  </si>
  <si>
    <t>1641288</t>
  </si>
  <si>
    <t>1,8</t>
  </si>
  <si>
    <t>36532</t>
  </si>
  <si>
    <t>3315526</t>
  </si>
  <si>
    <t>9</t>
  </si>
  <si>
    <t>2,101482</t>
  </si>
  <si>
    <t>4,85%</t>
  </si>
  <si>
    <t>517098</t>
  </si>
  <si>
    <t>10658236</t>
  </si>
  <si>
    <t>BIGFRK3</t>
  </si>
  <si>
    <t>ZIF "BIG-Investiciona grupa" d.d. Sarajevo</t>
  </si>
  <si>
    <t>6,74%</t>
  </si>
  <si>
    <t>62,960501</t>
  </si>
  <si>
    <t>176655</t>
  </si>
  <si>
    <t>63457358</t>
  </si>
  <si>
    <t>74,134114</t>
  </si>
  <si>
    <t>3,40%</t>
  </si>
  <si>
    <t>1750</t>
  </si>
  <si>
    <t>51426</t>
  </si>
  <si>
    <t>BHNTRK1</t>
  </si>
  <si>
    <t>BNT HIDRAULIKA DD NOVI TRAVNIK</t>
  </si>
  <si>
    <t>0,24%</t>
  </si>
  <si>
    <t>8,95451</t>
  </si>
  <si>
    <t>6,60%</t>
  </si>
  <si>
    <t>15757</t>
  </si>
  <si>
    <t>238672</t>
  </si>
  <si>
    <t>BGPMRK3</t>
  </si>
  <si>
    <t>BUGOJNOPROMET DD BUGOJNO</t>
  </si>
  <si>
    <t>29,734242</t>
  </si>
  <si>
    <t>53609</t>
  </si>
  <si>
    <t>1575116</t>
  </si>
  <si>
    <t>BAGSR</t>
  </si>
  <si>
    <t>BAGS ENERGOTEHNIKA DD VOGOŠĆA</t>
  </si>
  <si>
    <t>1303,400794</t>
  </si>
  <si>
    <t>5,38%</t>
  </si>
  <si>
    <t>504</t>
  </si>
  <si>
    <t>9354</t>
  </si>
  <si>
    <t>ATRER</t>
  </si>
  <si>
    <t>AUTO-REMONT D.D. BIHAC</t>
  </si>
  <si>
    <t>102,3464</t>
  </si>
  <si>
    <t>14,41%</t>
  </si>
  <si>
    <t>18776</t>
  </si>
  <si>
    <t>130217</t>
  </si>
  <si>
    <t>ANGSRK1</t>
  </si>
  <si>
    <t>ANGROSIROVINA DD TUZLA</t>
  </si>
  <si>
    <t>109,663024</t>
  </si>
  <si>
    <t>14,56%</t>
  </si>
  <si>
    <t>5674</t>
  </si>
  <si>
    <t>38945</t>
  </si>
  <si>
    <t>AGRKR</t>
  </si>
  <si>
    <t>AGROKRAJINA DD BIHAĆ</t>
  </si>
  <si>
    <t>Ulaganja u dionice emitenata sa sjedištem u Federacija BiH</t>
  </si>
  <si>
    <t>IZVJEŠTAJ O PORTFOLIU INVESTICIONOG FONDA na dan 30.6.2019</t>
  </si>
  <si>
    <t>OPĆI PODACI O INVESTICIJSKOM FONDU na dan 30.06.2019.</t>
  </si>
  <si>
    <t>Sadržaj</t>
  </si>
  <si>
    <t>Napomena</t>
  </si>
  <si>
    <t>1. Informacije o identitetu investicijskog fonda</t>
  </si>
  <si>
    <t>punu i skraćenu firmu, adresu sjedišta:</t>
  </si>
  <si>
    <t xml:space="preserve">Zatvoreni investicijski fond sa javnom ponudom "NAPRIJED" d.d. Sarajevo </t>
  </si>
  <si>
    <t>broj telefona i telefaksa:</t>
  </si>
  <si>
    <t>033/712-960, 712-962</t>
  </si>
  <si>
    <t>e-mail adresu:</t>
  </si>
  <si>
    <t>infonaprijedinvest@naprijedinvest.ba</t>
  </si>
  <si>
    <t>web:</t>
  </si>
  <si>
    <t xml:space="preserve">www.naprijedinvest.ba </t>
  </si>
  <si>
    <t>registarski broj Fonda u registru kod Komisije:</t>
  </si>
  <si>
    <t>ime i prezime direktora Fonda:</t>
  </si>
  <si>
    <t>Jasmin Baralija</t>
  </si>
  <si>
    <t>ime i prezime predsjednika i članova nadzornog odbora Fonda:</t>
  </si>
  <si>
    <t>Mirza Šišić, Amir Polutan,Almir Murtić</t>
  </si>
  <si>
    <t>ime i prezime članova odbora za reviziju:</t>
  </si>
  <si>
    <t>Aida Mezit, Vedad Selimbegović,Admir Đurđević</t>
  </si>
  <si>
    <t>firmu i sjedište vanjskog revizora:</t>
  </si>
  <si>
    <t>ZUKO d.o.o.Sarajevo,Džemala Bijedića br. 185,Ilidža</t>
  </si>
  <si>
    <t>firmu i adresu sjedište depozitara Fonda</t>
  </si>
  <si>
    <t>Raiffeisen BANK  d.d. BiH, Zmaja od Bosne b.b.</t>
  </si>
  <si>
    <t>2. Informacije o društvu koje upravlja investicijskim fondom:</t>
  </si>
  <si>
    <t>"NAPRIJED INVEST" društvo za upravljanje fondovima d.o.o. Sarajevo, DUF "NAPRIJED INVEST" d.o.o. Sarajevo, Kulovića  br.4</t>
  </si>
  <si>
    <t xml:space="preserve">broj i datum Rješenja kojim je izdata dozvola za osnivanje Društva: </t>
  </si>
  <si>
    <t>03-10-34/00; 10.05.2000.</t>
  </si>
  <si>
    <t>broj i datum Rješenja kojim je izdata dozvola Društvu za upravljanje Fondom:</t>
  </si>
  <si>
    <t>05/1-19-536/09; 20.11.2009.</t>
  </si>
  <si>
    <t>imena i prezimena članova uprave Društva:</t>
  </si>
  <si>
    <t>Arijana Mutilović</t>
  </si>
  <si>
    <t>imena i prezimena predsjednika i članova nadzornog odbora Društva:</t>
  </si>
  <si>
    <t>Tarik Karić,Sejdalija Mustafić, Edin Hodžić</t>
  </si>
  <si>
    <t>imena i prezimena članova odbora za reviziju:</t>
  </si>
  <si>
    <t>DUF" Naprijed invest"doo Sarajevo</t>
  </si>
  <si>
    <t>NAV sa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</si>
</sst>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##"/>
    <numFmt numFmtId="165" formatCode="#,##0.00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7"/>
      <color indexed="8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238"/>
    </font>
    <font>
      <b/>
      <i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0" fontId="4" fillId="0" borderId="0"/>
    <xf numFmtId="0" fontId="7" fillId="0" borderId="0"/>
    <xf numFmtId="9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03">
    <xf numFmtId="0" fontId="0" fillId="0" borderId="0" xfId="0"/>
    <xf numFmtId="0" fontId="5" fillId="2" borderId="0" xfId="2" applyNumberFormat="1" applyFont="1" applyFill="1" applyBorder="1" applyAlignment="1" applyProtection="1">
      <alignment horizontal="left" wrapText="1"/>
    </xf>
    <xf numFmtId="0" fontId="6" fillId="2" borderId="0" xfId="2" applyNumberFormat="1" applyFont="1" applyFill="1" applyBorder="1" applyAlignment="1" applyProtection="1">
      <alignment horizontal="right" vertical="top" wrapText="1"/>
    </xf>
    <xf numFmtId="0" fontId="7" fillId="0" borderId="0" xfId="2" applyFont="1"/>
    <xf numFmtId="0" fontId="8" fillId="2" borderId="0" xfId="2" applyNumberFormat="1" applyFont="1" applyFill="1" applyBorder="1" applyAlignment="1" applyProtection="1">
      <alignment horizontal="left" wrapText="1"/>
    </xf>
    <xf numFmtId="0" fontId="9" fillId="2" borderId="0" xfId="2" applyNumberFormat="1" applyFont="1" applyFill="1" applyBorder="1" applyAlignment="1" applyProtection="1">
      <alignment horizontal="left" wrapText="1"/>
    </xf>
    <xf numFmtId="0" fontId="10" fillId="2" borderId="0" xfId="2" applyNumberFormat="1" applyFont="1" applyFill="1" applyBorder="1" applyAlignment="1" applyProtection="1">
      <alignment horizontal="right" vertical="center" wrapText="1"/>
    </xf>
    <xf numFmtId="0" fontId="10" fillId="3" borderId="7" xfId="2" applyNumberFormat="1" applyFont="1" applyFill="1" applyBorder="1" applyAlignment="1" applyProtection="1">
      <alignment horizontal="center" vertical="center" wrapText="1"/>
    </xf>
    <xf numFmtId="0" fontId="12" fillId="2" borderId="7" xfId="2" applyNumberFormat="1" applyFont="1" applyFill="1" applyBorder="1" applyAlignment="1" applyProtection="1">
      <alignment horizontal="left" vertical="center" wrapText="1"/>
    </xf>
    <xf numFmtId="3" fontId="12" fillId="2" borderId="7" xfId="2" applyNumberFormat="1" applyFont="1" applyFill="1" applyBorder="1" applyAlignment="1" applyProtection="1">
      <alignment horizontal="right" vertical="center" wrapText="1"/>
    </xf>
    <xf numFmtId="4" fontId="12" fillId="2" borderId="7" xfId="2" applyNumberFormat="1" applyFont="1" applyFill="1" applyBorder="1" applyAlignment="1" applyProtection="1">
      <alignment horizontal="right" vertical="center" wrapText="1"/>
    </xf>
    <xf numFmtId="4" fontId="12" fillId="2" borderId="8" xfId="2" applyNumberFormat="1" applyFont="1" applyFill="1" applyBorder="1" applyAlignment="1" applyProtection="1">
      <alignment horizontal="right" vertical="center" wrapText="1"/>
    </xf>
    <xf numFmtId="4" fontId="12" fillId="2" borderId="0" xfId="2" applyNumberFormat="1" applyFont="1" applyFill="1" applyBorder="1" applyAlignment="1" applyProtection="1">
      <alignment horizontal="right" vertical="center" wrapText="1"/>
    </xf>
    <xf numFmtId="4" fontId="7" fillId="0" borderId="0" xfId="2" applyNumberFormat="1" applyFont="1"/>
    <xf numFmtId="0" fontId="7" fillId="0" borderId="0" xfId="2"/>
    <xf numFmtId="3" fontId="7" fillId="0" borderId="0" xfId="2" applyNumberFormat="1"/>
    <xf numFmtId="4" fontId="7" fillId="0" borderId="0" xfId="2" applyNumberFormat="1"/>
    <xf numFmtId="0" fontId="17" fillId="3" borderId="7" xfId="2" applyNumberFormat="1" applyFont="1" applyFill="1" applyBorder="1" applyAlignment="1" applyProtection="1">
      <alignment horizontal="center" vertical="center" wrapText="1"/>
    </xf>
    <xf numFmtId="0" fontId="15" fillId="2" borderId="7" xfId="2" applyNumberFormat="1" applyFont="1" applyFill="1" applyBorder="1" applyAlignment="1" applyProtection="1">
      <alignment horizontal="center" vertical="center" wrapText="1"/>
    </xf>
    <xf numFmtId="4" fontId="19" fillId="2" borderId="7" xfId="2" applyNumberFormat="1" applyFont="1" applyFill="1" applyBorder="1" applyAlignment="1" applyProtection="1">
      <alignment horizontal="center" vertical="center" wrapText="1"/>
    </xf>
    <xf numFmtId="0" fontId="19" fillId="2" borderId="7" xfId="2" applyNumberFormat="1" applyFont="1" applyFill="1" applyBorder="1" applyAlignment="1" applyProtection="1">
      <alignment horizontal="center" vertical="center" wrapText="1"/>
    </xf>
    <xf numFmtId="3" fontId="19" fillId="2" borderId="7" xfId="2" applyNumberFormat="1" applyFont="1" applyFill="1" applyBorder="1" applyAlignment="1" applyProtection="1">
      <alignment horizontal="center" vertical="center" wrapText="1"/>
    </xf>
    <xf numFmtId="10" fontId="19" fillId="2" borderId="7" xfId="2" applyNumberFormat="1" applyFont="1" applyFill="1" applyBorder="1" applyAlignment="1" applyProtection="1">
      <alignment horizontal="center" vertical="center" wrapText="1"/>
    </xf>
    <xf numFmtId="10" fontId="7" fillId="0" borderId="0" xfId="2" applyNumberFormat="1"/>
    <xf numFmtId="0" fontId="5" fillId="2" borderId="0" xfId="2" applyFont="1" applyFill="1" applyAlignment="1">
      <alignment horizontal="left" wrapText="1"/>
    </xf>
    <xf numFmtId="0" fontId="6" fillId="2" borderId="0" xfId="2" applyFont="1" applyFill="1" applyAlignment="1">
      <alignment horizontal="right" vertical="top" wrapText="1"/>
    </xf>
    <xf numFmtId="0" fontId="8" fillId="2" borderId="0" xfId="2" applyFont="1" applyFill="1" applyAlignment="1">
      <alignment horizontal="left" wrapText="1"/>
    </xf>
    <xf numFmtId="0" fontId="23" fillId="2" borderId="0" xfId="2" applyFont="1" applyFill="1" applyAlignment="1">
      <alignment horizontal="right" vertical="center" wrapText="1"/>
    </xf>
    <xf numFmtId="10" fontId="10" fillId="3" borderId="7" xfId="2" applyNumberFormat="1" applyFont="1" applyFill="1" applyBorder="1" applyAlignment="1">
      <alignment horizontal="center" vertical="center" wrapText="1"/>
    </xf>
    <xf numFmtId="10" fontId="12" fillId="2" borderId="7" xfId="2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left" vertical="center" wrapText="1"/>
    </xf>
    <xf numFmtId="0" fontId="12" fillId="2" borderId="5" xfId="2" applyFont="1" applyFill="1" applyBorder="1" applyAlignment="1">
      <alignment horizontal="left" vertical="center" wrapText="1"/>
    </xf>
    <xf numFmtId="4" fontId="12" fillId="0" borderId="4" xfId="2" applyNumberFormat="1" applyFont="1" applyBorder="1" applyAlignment="1">
      <alignment horizontal="right" vertical="center" wrapText="1"/>
    </xf>
    <xf numFmtId="4" fontId="12" fillId="0" borderId="5" xfId="2" applyNumberFormat="1" applyFont="1" applyBorder="1" applyAlignment="1">
      <alignment horizontal="right" vertical="center" wrapText="1"/>
    </xf>
    <xf numFmtId="4" fontId="12" fillId="2" borderId="4" xfId="2" applyNumberFormat="1" applyFont="1" applyFill="1" applyBorder="1" applyAlignment="1">
      <alignment horizontal="right" vertical="center" wrapText="1"/>
    </xf>
    <xf numFmtId="4" fontId="24" fillId="2" borderId="5" xfId="2" applyNumberFormat="1" applyFont="1" applyFill="1" applyBorder="1" applyAlignment="1">
      <alignment horizontal="right" vertical="center" wrapText="1"/>
    </xf>
    <xf numFmtId="4" fontId="24" fillId="0" borderId="0" xfId="2" applyNumberFormat="1" applyFont="1"/>
    <xf numFmtId="4" fontId="12" fillId="2" borderId="5" xfId="2" applyNumberFormat="1" applyFont="1" applyFill="1" applyBorder="1" applyAlignment="1">
      <alignment horizontal="right" vertical="center" wrapText="1"/>
    </xf>
    <xf numFmtId="4" fontId="7" fillId="0" borderId="0" xfId="2" applyNumberFormat="1" applyAlignment="1">
      <alignment horizontal="right"/>
    </xf>
    <xf numFmtId="4" fontId="25" fillId="0" borderId="0" xfId="2" applyNumberFormat="1" applyFont="1"/>
    <xf numFmtId="10" fontId="8" fillId="2" borderId="7" xfId="2" applyNumberFormat="1" applyFont="1" applyFill="1" applyBorder="1" applyAlignment="1">
      <alignment horizontal="center" vertical="center" wrapText="1"/>
    </xf>
    <xf numFmtId="4" fontId="8" fillId="2" borderId="7" xfId="2" applyNumberFormat="1" applyFont="1" applyFill="1" applyBorder="1" applyAlignment="1">
      <alignment horizontal="center" vertical="center" wrapText="1"/>
    </xf>
    <xf numFmtId="4" fontId="26" fillId="0" borderId="0" xfId="2" applyNumberFormat="1" applyFont="1"/>
    <xf numFmtId="2" fontId="7" fillId="0" borderId="0" xfId="2" applyNumberFormat="1"/>
    <xf numFmtId="0" fontId="24" fillId="2" borderId="0" xfId="4" applyFont="1" applyFill="1" applyAlignment="1">
      <alignment horizontal="right" vertical="top" wrapText="1"/>
    </xf>
    <xf numFmtId="0" fontId="3" fillId="0" borderId="0" xfId="4"/>
    <xf numFmtId="0" fontId="28" fillId="2" borderId="0" xfId="4" applyFont="1" applyFill="1" applyAlignment="1">
      <alignment horizontal="left" wrapText="1"/>
    </xf>
    <xf numFmtId="0" fontId="30" fillId="3" borderId="7" xfId="4" applyFont="1" applyFill="1" applyBorder="1" applyAlignment="1">
      <alignment horizontal="center" vertical="center" wrapText="1"/>
    </xf>
    <xf numFmtId="0" fontId="24" fillId="2" borderId="7" xfId="4" applyFont="1" applyFill="1" applyBorder="1" applyAlignment="1">
      <alignment horizontal="center" vertical="center" wrapText="1"/>
    </xf>
    <xf numFmtId="4" fontId="24" fillId="2" borderId="7" xfId="4" applyNumberFormat="1" applyFont="1" applyFill="1" applyBorder="1" applyAlignment="1">
      <alignment horizontal="center" vertical="center" wrapText="1"/>
    </xf>
    <xf numFmtId="0" fontId="28" fillId="2" borderId="7" xfId="4" applyFont="1" applyFill="1" applyBorder="1" applyAlignment="1">
      <alignment horizontal="center" vertical="center" wrapText="1"/>
    </xf>
    <xf numFmtId="4" fontId="28" fillId="2" borderId="7" xfId="4" applyNumberFormat="1" applyFont="1" applyFill="1" applyBorder="1" applyAlignment="1">
      <alignment horizontal="center" vertical="center" wrapText="1"/>
    </xf>
    <xf numFmtId="4" fontId="3" fillId="0" borderId="0" xfId="4" applyNumberFormat="1"/>
    <xf numFmtId="0" fontId="28" fillId="2" borderId="0" xfId="4" applyFont="1" applyFill="1" applyAlignment="1">
      <alignment horizontal="right" vertical="center" wrapText="1"/>
    </xf>
    <xf numFmtId="0" fontId="5" fillId="2" borderId="0" xfId="5" applyFont="1" applyFill="1" applyAlignment="1">
      <alignment horizontal="left" wrapText="1"/>
    </xf>
    <xf numFmtId="0" fontId="6" fillId="2" borderId="10" xfId="5" applyFont="1" applyFill="1" applyBorder="1" applyAlignment="1">
      <alignment wrapText="1"/>
    </xf>
    <xf numFmtId="0" fontId="6" fillId="2" borderId="9" xfId="5" applyFont="1" applyFill="1" applyBorder="1" applyAlignment="1">
      <alignment wrapText="1"/>
    </xf>
    <xf numFmtId="0" fontId="3" fillId="0" borderId="0" xfId="5" applyAlignment="1">
      <alignment vertical="center" wrapText="1"/>
    </xf>
    <xf numFmtId="0" fontId="32" fillId="0" borderId="11" xfId="0" applyFont="1" applyBorder="1"/>
    <xf numFmtId="0" fontId="6" fillId="2" borderId="1" xfId="5" applyFont="1" applyFill="1" applyBorder="1" applyAlignment="1">
      <alignment wrapText="1"/>
    </xf>
    <xf numFmtId="0" fontId="3" fillId="0" borderId="0" xfId="5" applyAlignment="1">
      <alignment vertical="center"/>
    </xf>
    <xf numFmtId="0" fontId="3" fillId="0" borderId="0" xfId="5" applyAlignment="1">
      <alignment wrapText="1"/>
    </xf>
    <xf numFmtId="0" fontId="33" fillId="0" borderId="0" xfId="5" applyFont="1" applyAlignment="1">
      <alignment vertical="center"/>
    </xf>
    <xf numFmtId="1" fontId="6" fillId="2" borderId="1" xfId="5" applyNumberFormat="1" applyFont="1" applyFill="1" applyBorder="1" applyAlignment="1">
      <alignment horizontal="left" wrapText="1"/>
    </xf>
    <xf numFmtId="1" fontId="6" fillId="2" borderId="1" xfId="5" applyNumberFormat="1" applyFont="1" applyFill="1" applyBorder="1" applyAlignment="1">
      <alignment wrapText="1"/>
    </xf>
    <xf numFmtId="1" fontId="6" fillId="2" borderId="12" xfId="5" applyNumberFormat="1" applyFont="1" applyFill="1" applyBorder="1" applyAlignment="1">
      <alignment horizontal="left" wrapText="1"/>
    </xf>
    <xf numFmtId="1" fontId="6" fillId="2" borderId="12" xfId="5" applyNumberFormat="1" applyFont="1" applyFill="1" applyBorder="1" applyAlignment="1">
      <alignment wrapText="1"/>
    </xf>
    <xf numFmtId="0" fontId="33" fillId="0" borderId="10" xfId="5" applyFont="1" applyBorder="1" applyAlignment="1">
      <alignment vertical="center"/>
    </xf>
    <xf numFmtId="0" fontId="33" fillId="0" borderId="10" xfId="5" applyFont="1" applyBorder="1" applyAlignment="1">
      <alignment vertical="center" wrapText="1"/>
    </xf>
    <xf numFmtId="0" fontId="22" fillId="0" borderId="0" xfId="5" applyFont="1" applyAlignment="1">
      <alignment vertical="center" wrapText="1"/>
    </xf>
    <xf numFmtId="0" fontId="22" fillId="0" borderId="13" xfId="5" applyFont="1" applyBorder="1" applyAlignment="1">
      <alignment vertical="center"/>
    </xf>
    <xf numFmtId="0" fontId="22" fillId="0" borderId="13" xfId="5" applyFont="1" applyBorder="1" applyAlignment="1">
      <alignment vertical="center" wrapText="1"/>
    </xf>
    <xf numFmtId="0" fontId="22" fillId="0" borderId="16" xfId="5" applyFont="1" applyBorder="1" applyAlignment="1">
      <alignment vertical="center"/>
    </xf>
    <xf numFmtId="0" fontId="22" fillId="0" borderId="16" xfId="5" applyFont="1" applyBorder="1" applyAlignment="1">
      <alignment horizontal="center" vertical="center"/>
    </xf>
    <xf numFmtId="0" fontId="22" fillId="0" borderId="16" xfId="5" applyFont="1" applyBorder="1" applyAlignment="1">
      <alignment horizontal="center" vertical="center" wrapText="1"/>
    </xf>
    <xf numFmtId="0" fontId="33" fillId="0" borderId="16" xfId="5" applyFont="1" applyBorder="1" applyAlignment="1">
      <alignment horizontal="center" vertical="center" wrapText="1"/>
    </xf>
    <xf numFmtId="0" fontId="33" fillId="0" borderId="17" xfId="5" applyFont="1" applyBorder="1" applyAlignment="1">
      <alignment horizontal="center" vertical="center" wrapText="1"/>
    </xf>
    <xf numFmtId="0" fontId="33" fillId="0" borderId="13" xfId="5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4" fontId="3" fillId="0" borderId="13" xfId="5" applyNumberFormat="1" applyBorder="1" applyAlignment="1">
      <alignment vertical="center" wrapText="1"/>
    </xf>
    <xf numFmtId="4" fontId="3" fillId="0" borderId="13" xfId="6" applyNumberFormat="1" applyBorder="1" applyAlignment="1">
      <alignment vertical="center"/>
    </xf>
    <xf numFmtId="4" fontId="22" fillId="0" borderId="13" xfId="5" applyNumberFormat="1" applyFont="1" applyBorder="1" applyAlignment="1">
      <alignment vertical="center" wrapText="1"/>
    </xf>
    <xf numFmtId="3" fontId="3" fillId="0" borderId="13" xfId="5" applyNumberForma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vertical="center"/>
    </xf>
    <xf numFmtId="0" fontId="33" fillId="0" borderId="14" xfId="5" applyFont="1" applyBorder="1" applyAlignment="1">
      <alignment horizontal="center" vertical="center" wrapText="1"/>
    </xf>
    <xf numFmtId="4" fontId="22" fillId="0" borderId="16" xfId="5" applyNumberFormat="1" applyFont="1" applyBorder="1" applyAlignment="1">
      <alignment vertical="center" wrapText="1"/>
    </xf>
    <xf numFmtId="0" fontId="33" fillId="0" borderId="10" xfId="5" applyFont="1" applyBorder="1" applyAlignment="1">
      <alignment horizontal="center" vertical="center" wrapText="1"/>
    </xf>
    <xf numFmtId="0" fontId="33" fillId="0" borderId="18" xfId="5" applyFont="1" applyBorder="1" applyAlignment="1">
      <alignment horizontal="center" vertical="center" wrapText="1"/>
    </xf>
    <xf numFmtId="14" fontId="21" fillId="0" borderId="19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vertical="center"/>
    </xf>
    <xf numFmtId="4" fontId="3" fillId="0" borderId="16" xfId="5" applyNumberFormat="1" applyBorder="1" applyAlignment="1">
      <alignment vertical="center" wrapText="1"/>
    </xf>
    <xf numFmtId="4" fontId="3" fillId="0" borderId="16" xfId="6" applyNumberFormat="1" applyBorder="1" applyAlignment="1">
      <alignment vertical="center"/>
    </xf>
    <xf numFmtId="1" fontId="0" fillId="0" borderId="0" xfId="0" applyNumberFormat="1" applyAlignment="1">
      <alignment horizontal="left"/>
    </xf>
    <xf numFmtId="0" fontId="34" fillId="0" borderId="0" xfId="0" applyFont="1"/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6" fillId="0" borderId="13" xfId="0" applyFont="1" applyBorder="1"/>
    <xf numFmtId="4" fontId="0" fillId="0" borderId="13" xfId="0" applyNumberFormat="1" applyBorder="1" applyAlignment="1">
      <alignment horizontal="right"/>
    </xf>
    <xf numFmtId="10" fontId="0" fillId="0" borderId="13" xfId="3" applyNumberFormat="1" applyFont="1" applyBorder="1" applyAlignment="1">
      <alignment horizontal="right"/>
    </xf>
    <xf numFmtId="10" fontId="0" fillId="0" borderId="13" xfId="3" applyNumberFormat="1" applyFont="1" applyBorder="1"/>
    <xf numFmtId="0" fontId="0" fillId="0" borderId="13" xfId="0" applyBorder="1"/>
    <xf numFmtId="4" fontId="0" fillId="0" borderId="13" xfId="0" applyNumberFormat="1" applyBorder="1"/>
    <xf numFmtId="10" fontId="0" fillId="0" borderId="0" xfId="3" applyNumberFormat="1" applyFont="1"/>
    <xf numFmtId="0" fontId="37" fillId="0" borderId="0" xfId="0" applyFont="1"/>
    <xf numFmtId="3" fontId="0" fillId="0" borderId="0" xfId="0" applyNumberFormat="1"/>
    <xf numFmtId="10" fontId="0" fillId="0" borderId="0" xfId="3" applyNumberFormat="1" applyFont="1" applyAlignment="1">
      <alignment horizontal="right"/>
    </xf>
    <xf numFmtId="4" fontId="0" fillId="0" borderId="0" xfId="0" applyNumberFormat="1"/>
    <xf numFmtId="4" fontId="0" fillId="0" borderId="0" xfId="3" applyNumberFormat="1" applyFont="1" applyAlignment="1">
      <alignment horizontal="right"/>
    </xf>
    <xf numFmtId="4" fontId="37" fillId="0" borderId="0" xfId="0" applyNumberFormat="1" applyFont="1"/>
    <xf numFmtId="0" fontId="36" fillId="0" borderId="0" xfId="0" applyFont="1"/>
    <xf numFmtId="4" fontId="0" fillId="0" borderId="0" xfId="3" applyNumberFormat="1" applyFont="1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4" fontId="22" fillId="0" borderId="0" xfId="0" applyNumberFormat="1" applyFont="1"/>
    <xf numFmtId="0" fontId="0" fillId="0" borderId="0" xfId="0" applyAlignment="1">
      <alignment horizontal="center"/>
    </xf>
    <xf numFmtId="0" fontId="33" fillId="0" borderId="0" xfId="0" applyFont="1"/>
    <xf numFmtId="0" fontId="0" fillId="0" borderId="0" xfId="0" applyAlignment="1">
      <alignment wrapText="1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3" fontId="38" fillId="0" borderId="13" xfId="0" applyNumberFormat="1" applyFont="1" applyBorder="1"/>
    <xf numFmtId="0" fontId="38" fillId="0" borderId="13" xfId="0" applyFont="1" applyBorder="1" applyAlignment="1">
      <alignment horizontal="left"/>
    </xf>
    <xf numFmtId="3" fontId="0" fillId="0" borderId="13" xfId="0" applyNumberFormat="1" applyBorder="1"/>
    <xf numFmtId="0" fontId="39" fillId="0" borderId="0" xfId="0" applyFont="1"/>
    <xf numFmtId="0" fontId="38" fillId="0" borderId="13" xfId="0" applyFont="1" applyBorder="1"/>
    <xf numFmtId="165" fontId="0" fillId="0" borderId="0" xfId="0" applyNumberFormat="1"/>
    <xf numFmtId="0" fontId="2" fillId="0" borderId="0" xfId="7"/>
    <xf numFmtId="0" fontId="16" fillId="3" borderId="7" xfId="7" applyFont="1" applyFill="1" applyBorder="1" applyAlignment="1">
      <alignment horizontal="center" vertical="center" wrapText="1"/>
    </xf>
    <xf numFmtId="0" fontId="42" fillId="2" borderId="7" xfId="7" applyFont="1" applyFill="1" applyBorder="1" applyAlignment="1">
      <alignment horizontal="left" vertical="center" wrapText="1"/>
    </xf>
    <xf numFmtId="4" fontId="14" fillId="2" borderId="7" xfId="7" applyNumberFormat="1" applyFont="1" applyFill="1" applyBorder="1" applyAlignment="1">
      <alignment horizontal="center" vertical="center" wrapText="1"/>
    </xf>
    <xf numFmtId="0" fontId="14" fillId="2" borderId="7" xfId="7" applyFont="1" applyFill="1" applyBorder="1" applyAlignment="1">
      <alignment horizontal="right" vertical="center" wrapText="1"/>
    </xf>
    <xf numFmtId="4" fontId="14" fillId="2" borderId="7" xfId="7" applyNumberFormat="1" applyFont="1" applyFill="1" applyBorder="1" applyAlignment="1">
      <alignment horizontal="right" vertical="center" wrapText="1"/>
    </xf>
    <xf numFmtId="4" fontId="40" fillId="3" borderId="7" xfId="7" applyNumberFormat="1" applyFont="1" applyFill="1" applyBorder="1" applyAlignment="1">
      <alignment horizontal="center" vertical="center" wrapText="1"/>
    </xf>
    <xf numFmtId="4" fontId="2" fillId="0" borderId="0" xfId="7" applyNumberFormat="1"/>
    <xf numFmtId="14" fontId="1" fillId="0" borderId="0" xfId="0" applyNumberFormat="1" applyFont="1" applyAlignment="1">
      <alignment horizontal="left"/>
    </xf>
    <xf numFmtId="4" fontId="40" fillId="3" borderId="7" xfId="2" applyNumberFormat="1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41" fillId="3" borderId="7" xfId="2" applyFont="1" applyFill="1" applyBorder="1" applyAlignment="1">
      <alignment horizontal="center" vertical="center" wrapText="1"/>
    </xf>
    <xf numFmtId="4" fontId="40" fillId="2" borderId="7" xfId="2" applyNumberFormat="1" applyFont="1" applyFill="1" applyBorder="1" applyAlignment="1">
      <alignment horizontal="center" vertical="center" wrapText="1"/>
    </xf>
    <xf numFmtId="4" fontId="14" fillId="2" borderId="7" xfId="2" applyNumberFormat="1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right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left" vertical="center" wrapText="1"/>
    </xf>
    <xf numFmtId="4" fontId="5" fillId="2" borderId="3" xfId="2" applyNumberFormat="1" applyFont="1" applyFill="1" applyBorder="1" applyAlignment="1">
      <alignment horizontal="center" vertical="center" wrapText="1"/>
    </xf>
    <xf numFmtId="10" fontId="14" fillId="2" borderId="7" xfId="2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wrapText="1"/>
    </xf>
    <xf numFmtId="4" fontId="5" fillId="2" borderId="7" xfId="2" applyNumberFormat="1" applyFont="1" applyFill="1" applyBorder="1" applyAlignment="1">
      <alignment horizontal="center" vertical="center" wrapText="1"/>
    </xf>
    <xf numFmtId="4" fontId="5" fillId="2" borderId="6" xfId="2" applyNumberFormat="1" applyFont="1" applyFill="1" applyBorder="1" applyAlignment="1">
      <alignment horizontal="center" vertical="center" wrapText="1"/>
    </xf>
    <xf numFmtId="4" fontId="5" fillId="2" borderId="22" xfId="2" applyNumberFormat="1" applyFont="1" applyFill="1" applyBorder="1" applyAlignment="1">
      <alignment horizontal="center" vertical="center" wrapText="1"/>
    </xf>
    <xf numFmtId="0" fontId="22" fillId="0" borderId="13" xfId="0" applyFont="1" applyBorder="1"/>
    <xf numFmtId="0" fontId="0" fillId="0" borderId="13" xfId="0" applyBorder="1" applyAlignment="1">
      <alignment wrapText="1"/>
    </xf>
    <xf numFmtId="0" fontId="43" fillId="0" borderId="13" xfId="8" applyBorder="1" applyAlignment="1" applyProtection="1"/>
    <xf numFmtId="0" fontId="44" fillId="0" borderId="0" xfId="0" applyFont="1"/>
    <xf numFmtId="0" fontId="45" fillId="0" borderId="4" xfId="9" applyFont="1" applyBorder="1"/>
    <xf numFmtId="0" fontId="7" fillId="0" borderId="1" xfId="9" applyBorder="1"/>
    <xf numFmtId="4" fontId="25" fillId="0" borderId="1" xfId="9" applyNumberFormat="1" applyFont="1" applyBorder="1"/>
    <xf numFmtId="10" fontId="7" fillId="0" borderId="1" xfId="9" applyNumberFormat="1" applyBorder="1"/>
    <xf numFmtId="0" fontId="7" fillId="0" borderId="5" xfId="9" applyBorder="1"/>
    <xf numFmtId="10" fontId="40" fillId="3" borderId="7" xfId="2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7" fillId="2" borderId="4" xfId="2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left" vertical="center" wrapText="1"/>
    </xf>
    <xf numFmtId="0" fontId="40" fillId="2" borderId="1" xfId="2" applyFont="1" applyFill="1" applyBorder="1" applyAlignment="1">
      <alignment horizontal="right" vertical="center" wrapText="1"/>
    </xf>
    <xf numFmtId="0" fontId="40" fillId="2" borderId="5" xfId="2" applyFont="1" applyFill="1" applyBorder="1" applyAlignment="1">
      <alignment horizontal="right" vertical="center" wrapText="1"/>
    </xf>
    <xf numFmtId="0" fontId="17" fillId="2" borderId="0" xfId="2" applyFont="1" applyFill="1" applyAlignment="1">
      <alignment horizontal="left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left" vertical="center" wrapText="1"/>
    </xf>
    <xf numFmtId="0" fontId="17" fillId="3" borderId="1" xfId="2" applyFont="1" applyFill="1" applyBorder="1" applyAlignment="1">
      <alignment horizontal="left" vertical="center" wrapText="1"/>
    </xf>
    <xf numFmtId="0" fontId="40" fillId="3" borderId="1" xfId="2" applyFont="1" applyFill="1" applyBorder="1" applyAlignment="1">
      <alignment horizontal="right" vertical="center" wrapText="1"/>
    </xf>
    <xf numFmtId="0" fontId="40" fillId="3" borderId="5" xfId="2" applyFont="1" applyFill="1" applyBorder="1" applyAlignment="1">
      <alignment horizontal="right" vertical="center" wrapText="1"/>
    </xf>
    <xf numFmtId="0" fontId="14" fillId="2" borderId="4" xfId="2" applyFont="1" applyFill="1" applyBorder="1" applyAlignment="1">
      <alignment horizontal="left" vertical="center" wrapText="1"/>
    </xf>
    <xf numFmtId="0" fontId="14" fillId="2" borderId="5" xfId="2" applyFont="1" applyFill="1" applyBorder="1" applyAlignment="1">
      <alignment horizontal="left" vertical="center" wrapText="1"/>
    </xf>
    <xf numFmtId="0" fontId="41" fillId="3" borderId="4" xfId="2" applyFont="1" applyFill="1" applyBorder="1" applyAlignment="1">
      <alignment horizontal="center" vertical="center" wrapText="1"/>
    </xf>
    <xf numFmtId="0" fontId="41" fillId="3" borderId="5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left" wrapText="1"/>
    </xf>
    <xf numFmtId="0" fontId="15" fillId="2" borderId="2" xfId="2" applyFont="1" applyFill="1" applyBorder="1" applyAlignment="1">
      <alignment horizontal="left" wrapText="1"/>
    </xf>
    <xf numFmtId="0" fontId="15" fillId="2" borderId="0" xfId="2" applyFont="1" applyFill="1" applyAlignment="1">
      <alignment horizontal="left" wrapText="1"/>
    </xf>
    <xf numFmtId="0" fontId="15" fillId="2" borderId="0" xfId="2" applyFont="1" applyFill="1" applyAlignment="1">
      <alignment horizontal="center" vertical="center" wrapText="1"/>
    </xf>
    <xf numFmtId="0" fontId="22" fillId="0" borderId="14" xfId="5" applyFont="1" applyBorder="1" applyAlignment="1">
      <alignment horizontal="center" vertical="center"/>
    </xf>
    <xf numFmtId="0" fontId="22" fillId="0" borderId="11" xfId="5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2" fillId="0" borderId="13" xfId="5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" fontId="6" fillId="2" borderId="2" xfId="2" applyNumberFormat="1" applyFont="1" applyFill="1" applyBorder="1" applyAlignment="1" applyProtection="1">
      <alignment horizontal="left" wrapText="1"/>
    </xf>
    <xf numFmtId="0" fontId="6" fillId="2" borderId="0" xfId="2" applyNumberFormat="1" applyFont="1" applyFill="1" applyBorder="1" applyAlignment="1" applyProtection="1">
      <alignment horizontal="left" wrapText="1"/>
    </xf>
    <xf numFmtId="0" fontId="6" fillId="2" borderId="2" xfId="2" applyNumberFormat="1" applyFont="1" applyFill="1" applyBorder="1" applyAlignment="1" applyProtection="1">
      <alignment horizontal="left" wrapText="1"/>
    </xf>
    <xf numFmtId="0" fontId="13" fillId="2" borderId="0" xfId="2" applyNumberFormat="1" applyFont="1" applyFill="1" applyBorder="1" applyAlignment="1" applyProtection="1">
      <alignment horizontal="left" wrapText="1"/>
    </xf>
    <xf numFmtId="0" fontId="13" fillId="2" borderId="2" xfId="2" applyNumberFormat="1" applyFont="1" applyFill="1" applyBorder="1" applyAlignment="1" applyProtection="1">
      <alignment horizontal="right" wrapText="1"/>
    </xf>
    <xf numFmtId="0" fontId="11" fillId="2" borderId="0" xfId="2" applyNumberFormat="1" applyFont="1" applyFill="1" applyBorder="1" applyAlignment="1" applyProtection="1">
      <alignment horizontal="center" vertical="top" wrapText="1"/>
    </xf>
    <xf numFmtId="0" fontId="6" fillId="2" borderId="0" xfId="2" applyNumberFormat="1" applyFont="1" applyFill="1" applyBorder="1" applyAlignment="1" applyProtection="1">
      <alignment horizontal="center" vertical="top" wrapText="1"/>
    </xf>
    <xf numFmtId="0" fontId="10" fillId="3" borderId="3" xfId="2" applyNumberFormat="1" applyFont="1" applyFill="1" applyBorder="1" applyAlignment="1" applyProtection="1">
      <alignment horizontal="center" vertical="center" wrapText="1"/>
    </xf>
    <xf numFmtId="0" fontId="10" fillId="3" borderId="6" xfId="2" applyNumberFormat="1" applyFont="1" applyFill="1" applyBorder="1" applyAlignment="1" applyProtection="1">
      <alignment horizontal="center" vertical="center" wrapText="1"/>
    </xf>
    <xf numFmtId="0" fontId="10" fillId="3" borderId="4" xfId="2" applyNumberFormat="1" applyFont="1" applyFill="1" applyBorder="1" applyAlignment="1" applyProtection="1">
      <alignment horizontal="center" vertical="center" wrapText="1"/>
    </xf>
    <xf numFmtId="0" fontId="10" fillId="3" borderId="1" xfId="2" applyNumberFormat="1" applyFont="1" applyFill="1" applyBorder="1" applyAlignment="1" applyProtection="1">
      <alignment horizontal="center" vertical="center" wrapText="1"/>
    </xf>
    <xf numFmtId="0" fontId="10" fillId="3" borderId="5" xfId="2" applyNumberFormat="1" applyFont="1" applyFill="1" applyBorder="1" applyAlignment="1" applyProtection="1">
      <alignment horizontal="center" vertical="center" wrapText="1"/>
    </xf>
    <xf numFmtId="3" fontId="12" fillId="2" borderId="4" xfId="2" applyNumberFormat="1" applyFont="1" applyFill="1" applyBorder="1" applyAlignment="1" applyProtection="1">
      <alignment horizontal="right" vertical="center" wrapText="1"/>
    </xf>
    <xf numFmtId="3" fontId="12" fillId="2" borderId="5" xfId="2" applyNumberFormat="1" applyFont="1" applyFill="1" applyBorder="1" applyAlignment="1" applyProtection="1">
      <alignment horizontal="right" vertical="center" wrapText="1"/>
    </xf>
    <xf numFmtId="4" fontId="12" fillId="2" borderId="4" xfId="2" applyNumberFormat="1" applyFont="1" applyFill="1" applyBorder="1" applyAlignment="1" applyProtection="1">
      <alignment horizontal="right" vertical="center" wrapText="1"/>
    </xf>
    <xf numFmtId="4" fontId="12" fillId="2" borderId="5" xfId="2" applyNumberFormat="1" applyFont="1" applyFill="1" applyBorder="1" applyAlignment="1" applyProtection="1">
      <alignment horizontal="right" vertical="center" wrapText="1"/>
    </xf>
    <xf numFmtId="0" fontId="28" fillId="2" borderId="4" xfId="4" applyFont="1" applyFill="1" applyBorder="1" applyAlignment="1">
      <alignment horizontal="left" vertical="center" wrapText="1"/>
    </xf>
    <xf numFmtId="0" fontId="28" fillId="2" borderId="5" xfId="4" applyFont="1" applyFill="1" applyBorder="1" applyAlignment="1">
      <alignment horizontal="left" vertical="center" wrapText="1"/>
    </xf>
    <xf numFmtId="164" fontId="28" fillId="2" borderId="4" xfId="4" applyNumberFormat="1" applyFont="1" applyFill="1" applyBorder="1" applyAlignment="1">
      <alignment horizontal="center" vertical="center" wrapText="1"/>
    </xf>
    <xf numFmtId="164" fontId="28" fillId="2" borderId="5" xfId="4" applyNumberFormat="1" applyFont="1" applyFill="1" applyBorder="1" applyAlignment="1">
      <alignment horizontal="center" vertical="center" wrapText="1"/>
    </xf>
    <xf numFmtId="0" fontId="31" fillId="2" borderId="0" xfId="4" applyFont="1" applyFill="1" applyAlignment="1">
      <alignment horizontal="left" wrapText="1"/>
    </xf>
    <xf numFmtId="0" fontId="31" fillId="2" borderId="2" xfId="4" applyFont="1" applyFill="1" applyBorder="1" applyAlignment="1">
      <alignment horizontal="right" wrapText="1"/>
    </xf>
    <xf numFmtId="4" fontId="28" fillId="2" borderId="4" xfId="4" applyNumberFormat="1" applyFont="1" applyFill="1" applyBorder="1" applyAlignment="1">
      <alignment horizontal="right" vertical="center" wrapText="1"/>
    </xf>
    <xf numFmtId="4" fontId="28" fillId="2" borderId="5" xfId="4" applyNumberFormat="1" applyFont="1" applyFill="1" applyBorder="1" applyAlignment="1">
      <alignment horizontal="right" vertical="center" wrapText="1"/>
    </xf>
    <xf numFmtId="3" fontId="28" fillId="2" borderId="4" xfId="4" applyNumberFormat="1" applyFont="1" applyFill="1" applyBorder="1" applyAlignment="1">
      <alignment horizontal="center" vertical="center" wrapText="1"/>
    </xf>
    <xf numFmtId="3" fontId="28" fillId="2" borderId="5" xfId="4" applyNumberFormat="1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left" vertical="center" wrapText="1"/>
    </xf>
    <xf numFmtId="0" fontId="24" fillId="2" borderId="5" xfId="4" applyFont="1" applyFill="1" applyBorder="1" applyAlignment="1">
      <alignment horizontal="left" vertical="center" wrapText="1"/>
    </xf>
    <xf numFmtId="4" fontId="24" fillId="2" borderId="4" xfId="4" applyNumberFormat="1" applyFont="1" applyFill="1" applyBorder="1" applyAlignment="1">
      <alignment horizontal="right" vertical="center" wrapText="1"/>
    </xf>
    <xf numFmtId="4" fontId="24" fillId="2" borderId="5" xfId="4" applyNumberFormat="1" applyFont="1" applyFill="1" applyBorder="1" applyAlignment="1">
      <alignment horizontal="right" vertical="center" wrapText="1"/>
    </xf>
    <xf numFmtId="0" fontId="27" fillId="2" borderId="0" xfId="4" applyFont="1" applyFill="1" applyAlignment="1">
      <alignment horizontal="left" wrapText="1"/>
    </xf>
    <xf numFmtId="0" fontId="28" fillId="2" borderId="2" xfId="4" applyFont="1" applyFill="1" applyBorder="1" applyAlignment="1">
      <alignment horizontal="left" wrapText="1"/>
    </xf>
    <xf numFmtId="0" fontId="29" fillId="2" borderId="0" xfId="4" applyFont="1" applyFill="1" applyAlignment="1">
      <alignment horizontal="center" vertical="top" wrapText="1"/>
    </xf>
    <xf numFmtId="0" fontId="28" fillId="2" borderId="0" xfId="4" applyFont="1" applyFill="1" applyAlignment="1">
      <alignment horizontal="center" vertical="top" wrapText="1"/>
    </xf>
    <xf numFmtId="0" fontId="30" fillId="3" borderId="4" xfId="4" applyFont="1" applyFill="1" applyBorder="1" applyAlignment="1">
      <alignment horizontal="center" vertical="center" wrapText="1"/>
    </xf>
    <xf numFmtId="0" fontId="30" fillId="3" borderId="5" xfId="4" applyFont="1" applyFill="1" applyBorder="1" applyAlignment="1">
      <alignment horizontal="center" vertical="center" wrapText="1"/>
    </xf>
    <xf numFmtId="0" fontId="28" fillId="2" borderId="0" xfId="4" applyFont="1" applyFill="1" applyAlignment="1">
      <alignment horizontal="left" wrapText="1"/>
    </xf>
    <xf numFmtId="0" fontId="8" fillId="2" borderId="4" xfId="2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left" vertical="center" wrapText="1"/>
    </xf>
    <xf numFmtId="10" fontId="8" fillId="2" borderId="4" xfId="2" applyNumberFormat="1" applyFont="1" applyFill="1" applyBorder="1" applyAlignment="1">
      <alignment horizontal="right" vertical="center" wrapText="1"/>
    </xf>
    <xf numFmtId="10" fontId="8" fillId="2" borderId="5" xfId="2" applyNumberFormat="1" applyFont="1" applyFill="1" applyBorder="1" applyAlignment="1">
      <alignment horizontal="right" vertical="center" wrapText="1"/>
    </xf>
    <xf numFmtId="0" fontId="13" fillId="2" borderId="0" xfId="2" applyFont="1" applyFill="1" applyAlignment="1">
      <alignment horizontal="left" wrapText="1"/>
    </xf>
    <xf numFmtId="0" fontId="13" fillId="2" borderId="2" xfId="2" applyFont="1" applyFill="1" applyBorder="1" applyAlignment="1">
      <alignment horizontal="right" wrapText="1"/>
    </xf>
    <xf numFmtId="0" fontId="12" fillId="2" borderId="4" xfId="2" applyFont="1" applyFill="1" applyBorder="1" applyAlignment="1">
      <alignment horizontal="left" vertical="center" wrapText="1"/>
    </xf>
    <xf numFmtId="0" fontId="12" fillId="2" borderId="5" xfId="2" applyFont="1" applyFill="1" applyBorder="1" applyAlignment="1">
      <alignment horizontal="left" vertical="center" wrapText="1"/>
    </xf>
    <xf numFmtId="4" fontId="12" fillId="0" borderId="4" xfId="2" applyNumberFormat="1" applyFont="1" applyBorder="1" applyAlignment="1">
      <alignment horizontal="right" vertical="center" wrapText="1"/>
    </xf>
    <xf numFmtId="4" fontId="12" fillId="0" borderId="5" xfId="2" applyNumberFormat="1" applyFont="1" applyBorder="1" applyAlignment="1">
      <alignment horizontal="right" vertical="center" wrapText="1"/>
    </xf>
    <xf numFmtId="4" fontId="8" fillId="2" borderId="4" xfId="2" applyNumberFormat="1" applyFont="1" applyFill="1" applyBorder="1" applyAlignment="1">
      <alignment horizontal="right" vertical="center" wrapText="1"/>
    </xf>
    <xf numFmtId="4" fontId="8" fillId="2" borderId="5" xfId="2" applyNumberFormat="1" applyFont="1" applyFill="1" applyBorder="1" applyAlignment="1">
      <alignment horizontal="right" vertical="center" wrapText="1"/>
    </xf>
    <xf numFmtId="4" fontId="12" fillId="2" borderId="4" xfId="2" applyNumberFormat="1" applyFont="1" applyFill="1" applyBorder="1" applyAlignment="1">
      <alignment horizontal="right" vertical="center" wrapText="1"/>
    </xf>
    <xf numFmtId="4" fontId="12" fillId="2" borderId="5" xfId="2" applyNumberFormat="1" applyFont="1" applyFill="1" applyBorder="1" applyAlignment="1">
      <alignment horizontal="right" vertical="center" wrapText="1"/>
    </xf>
    <xf numFmtId="0" fontId="8" fillId="2" borderId="2" xfId="2" applyFont="1" applyFill="1" applyBorder="1" applyAlignment="1">
      <alignment horizontal="left" wrapText="1"/>
    </xf>
    <xf numFmtId="0" fontId="6" fillId="2" borderId="0" xfId="2" applyFont="1" applyFill="1" applyAlignment="1">
      <alignment horizontal="center" vertical="top" wrapText="1"/>
    </xf>
    <xf numFmtId="0" fontId="10" fillId="2" borderId="9" xfId="2" applyFont="1" applyFill="1" applyBorder="1" applyAlignment="1">
      <alignment horizontal="center" vertical="top" wrapText="1"/>
    </xf>
    <xf numFmtId="0" fontId="10" fillId="3" borderId="4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left" wrapText="1"/>
    </xf>
    <xf numFmtId="0" fontId="6" fillId="2" borderId="9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40" fillId="3" borderId="4" xfId="7" applyFont="1" applyFill="1" applyBorder="1" applyAlignment="1">
      <alignment horizontal="right" vertical="center" wrapText="1"/>
    </xf>
    <xf numFmtId="0" fontId="40" fillId="3" borderId="1" xfId="7" applyFont="1" applyFill="1" applyBorder="1" applyAlignment="1">
      <alignment horizontal="right" vertical="center" wrapText="1"/>
    </xf>
    <xf numFmtId="0" fontId="40" fillId="3" borderId="5" xfId="7" applyFont="1" applyFill="1" applyBorder="1" applyAlignment="1">
      <alignment horizontal="right" vertical="center" wrapText="1"/>
    </xf>
    <xf numFmtId="4" fontId="14" fillId="2" borderId="4" xfId="7" applyNumberFormat="1" applyFont="1" applyFill="1" applyBorder="1" applyAlignment="1">
      <alignment horizontal="right" vertical="center" wrapText="1"/>
    </xf>
    <xf numFmtId="4" fontId="14" fillId="2" borderId="5" xfId="7" applyNumberFormat="1" applyFont="1" applyFill="1" applyBorder="1" applyAlignment="1">
      <alignment horizontal="right" vertical="center" wrapText="1"/>
    </xf>
    <xf numFmtId="0" fontId="14" fillId="2" borderId="0" xfId="7" applyFont="1" applyFill="1" applyAlignment="1">
      <alignment horizontal="left" wrapText="1"/>
    </xf>
    <xf numFmtId="0" fontId="15" fillId="2" borderId="2" xfId="7" applyFont="1" applyFill="1" applyBorder="1" applyAlignment="1">
      <alignment horizontal="left" wrapText="1"/>
    </xf>
    <xf numFmtId="0" fontId="15" fillId="2" borderId="0" xfId="7" applyFont="1" applyFill="1" applyAlignment="1">
      <alignment horizontal="left" wrapText="1"/>
    </xf>
    <xf numFmtId="0" fontId="20" fillId="2" borderId="0" xfId="7" applyFont="1" applyFill="1" applyAlignment="1">
      <alignment horizontal="center" vertical="top" wrapText="1"/>
    </xf>
    <xf numFmtId="0" fontId="40" fillId="2" borderId="0" xfId="7" applyFont="1" applyFill="1" applyAlignment="1">
      <alignment horizontal="center" vertical="top" wrapText="1"/>
    </xf>
    <xf numFmtId="0" fontId="41" fillId="3" borderId="3" xfId="7" applyFont="1" applyFill="1" applyBorder="1" applyAlignment="1">
      <alignment horizontal="center" vertical="center" wrapText="1"/>
    </xf>
    <xf numFmtId="0" fontId="41" fillId="3" borderId="22" xfId="7" applyFont="1" applyFill="1" applyBorder="1" applyAlignment="1">
      <alignment horizontal="center" vertical="center" wrapText="1"/>
    </xf>
    <xf numFmtId="0" fontId="41" fillId="3" borderId="6" xfId="7" applyFont="1" applyFill="1" applyBorder="1" applyAlignment="1">
      <alignment horizontal="center" vertical="center" wrapText="1"/>
    </xf>
    <xf numFmtId="0" fontId="41" fillId="3" borderId="20" xfId="7" applyFont="1" applyFill="1" applyBorder="1" applyAlignment="1">
      <alignment horizontal="center" vertical="center" wrapText="1"/>
    </xf>
    <xf numFmtId="0" fontId="41" fillId="3" borderId="2" xfId="7" applyFont="1" applyFill="1" applyBorder="1" applyAlignment="1">
      <alignment horizontal="center" vertical="center" wrapText="1"/>
    </xf>
    <xf numFmtId="0" fontId="41" fillId="3" borderId="21" xfId="7" applyFont="1" applyFill="1" applyBorder="1" applyAlignment="1">
      <alignment horizontal="center" vertical="center" wrapText="1"/>
    </xf>
    <xf numFmtId="0" fontId="41" fillId="3" borderId="23" xfId="7" applyFont="1" applyFill="1" applyBorder="1" applyAlignment="1">
      <alignment horizontal="center" vertical="center" wrapText="1"/>
    </xf>
    <xf numFmtId="0" fontId="41" fillId="3" borderId="9" xfId="7" applyFont="1" applyFill="1" applyBorder="1" applyAlignment="1">
      <alignment horizontal="center" vertical="center" wrapText="1"/>
    </xf>
    <xf numFmtId="0" fontId="41" fillId="3" borderId="24" xfId="7" applyFont="1" applyFill="1" applyBorder="1" applyAlignment="1">
      <alignment horizontal="center" vertical="center" wrapText="1"/>
    </xf>
    <xf numFmtId="0" fontId="41" fillId="3" borderId="4" xfId="7" applyFont="1" applyFill="1" applyBorder="1" applyAlignment="1">
      <alignment horizontal="center" vertical="center" wrapText="1"/>
    </xf>
    <xf numFmtId="0" fontId="41" fillId="3" borderId="1" xfId="7" applyFont="1" applyFill="1" applyBorder="1" applyAlignment="1">
      <alignment horizontal="center" vertical="center" wrapText="1"/>
    </xf>
    <xf numFmtId="0" fontId="41" fillId="3" borderId="5" xfId="7" applyFont="1" applyFill="1" applyBorder="1" applyAlignment="1">
      <alignment horizontal="center" vertical="center" wrapText="1"/>
    </xf>
    <xf numFmtId="0" fontId="16" fillId="3" borderId="4" xfId="7" applyFont="1" applyFill="1" applyBorder="1" applyAlignment="1">
      <alignment horizontal="center" vertical="center" wrapText="1"/>
    </xf>
    <xf numFmtId="0" fontId="16" fillId="3" borderId="5" xfId="7" applyFont="1" applyFill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left" wrapText="1"/>
    </xf>
    <xf numFmtId="0" fontId="28" fillId="2" borderId="0" xfId="7" applyFont="1" applyFill="1" applyAlignment="1">
      <alignment horizontal="left" wrapText="1"/>
    </xf>
    <xf numFmtId="0" fontId="14" fillId="2" borderId="0" xfId="7" applyFont="1" applyFill="1" applyAlignment="1">
      <alignment horizontal="right" vertical="center" wrapText="1"/>
    </xf>
    <xf numFmtId="0" fontId="34" fillId="0" borderId="0" xfId="0" applyFont="1" applyAlignment="1">
      <alignment horizontal="center" wrapText="1"/>
    </xf>
    <xf numFmtId="0" fontId="35" fillId="0" borderId="0" xfId="0" applyFont="1"/>
    <xf numFmtId="0" fontId="14" fillId="2" borderId="0" xfId="2" applyNumberFormat="1" applyFont="1" applyFill="1" applyBorder="1" applyAlignment="1" applyProtection="1">
      <alignment horizontal="left" wrapText="1"/>
    </xf>
    <xf numFmtId="0" fontId="15" fillId="2" borderId="0" xfId="2" applyNumberFormat="1" applyFont="1" applyFill="1" applyBorder="1" applyAlignment="1" applyProtection="1">
      <alignment horizontal="left" wrapText="1"/>
    </xf>
    <xf numFmtId="0" fontId="15" fillId="2" borderId="2" xfId="2" applyNumberFormat="1" applyFont="1" applyFill="1" applyBorder="1" applyAlignment="1" applyProtection="1">
      <alignment horizontal="left" wrapText="1"/>
    </xf>
    <xf numFmtId="0" fontId="17" fillId="3" borderId="4" xfId="2" applyNumberFormat="1" applyFont="1" applyFill="1" applyBorder="1" applyAlignment="1" applyProtection="1">
      <alignment horizontal="center" vertical="center" wrapText="1"/>
    </xf>
    <xf numFmtId="0" fontId="17" fillId="3" borderId="5" xfId="2" applyNumberFormat="1" applyFont="1" applyFill="1" applyBorder="1" applyAlignment="1" applyProtection="1">
      <alignment horizontal="center" vertical="center" wrapText="1"/>
    </xf>
    <xf numFmtId="1" fontId="15" fillId="2" borderId="2" xfId="2" applyNumberFormat="1" applyFont="1" applyFill="1" applyBorder="1" applyAlignment="1" applyProtection="1">
      <alignment horizontal="left" wrapText="1"/>
    </xf>
    <xf numFmtId="0" fontId="19" fillId="2" borderId="0" xfId="2" applyNumberFormat="1" applyFont="1" applyFill="1" applyBorder="1" applyAlignment="1" applyProtection="1">
      <alignment horizontal="right" vertical="center" wrapText="1"/>
    </xf>
    <xf numFmtId="0" fontId="20" fillId="2" borderId="0" xfId="2" applyNumberFormat="1" applyFont="1" applyFill="1" applyBorder="1" applyAlignment="1" applyProtection="1">
      <alignment horizontal="center" vertical="top" wrapText="1"/>
    </xf>
    <xf numFmtId="0" fontId="15" fillId="2" borderId="0" xfId="2" applyNumberFormat="1" applyFont="1" applyFill="1" applyBorder="1" applyAlignment="1" applyProtection="1">
      <alignment horizontal="center" vertical="top" wrapText="1"/>
    </xf>
    <xf numFmtId="0" fontId="15" fillId="2" borderId="4" xfId="2" applyNumberFormat="1" applyFont="1" applyFill="1" applyBorder="1" applyAlignment="1" applyProtection="1">
      <alignment horizontal="left" vertical="center" wrapText="1"/>
    </xf>
    <xf numFmtId="0" fontId="15" fillId="2" borderId="5" xfId="2" applyNumberFormat="1" applyFont="1" applyFill="1" applyBorder="1" applyAlignment="1" applyProtection="1">
      <alignment horizontal="left" vertical="center" wrapText="1"/>
    </xf>
    <xf numFmtId="4" fontId="19" fillId="2" borderId="4" xfId="2" applyNumberFormat="1" applyFont="1" applyFill="1" applyBorder="1" applyAlignment="1" applyProtection="1">
      <alignment horizontal="center" vertical="center" wrapText="1"/>
    </xf>
    <xf numFmtId="4" fontId="19" fillId="2" borderId="5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left" vertical="center" wrapText="1"/>
    </xf>
    <xf numFmtId="0" fontId="19" fillId="2" borderId="5" xfId="2" applyNumberFormat="1" applyFont="1" applyFill="1" applyBorder="1" applyAlignment="1" applyProtection="1">
      <alignment horizontal="left" vertical="center" wrapText="1"/>
    </xf>
    <xf numFmtId="3" fontId="19" fillId="2" borderId="4" xfId="2" applyNumberFormat="1" applyFont="1" applyFill="1" applyBorder="1" applyAlignment="1" applyProtection="1">
      <alignment horizontal="center" vertical="center" wrapText="1"/>
    </xf>
    <xf numFmtId="3" fontId="19" fillId="2" borderId="5" xfId="2" applyNumberFormat="1" applyFont="1" applyFill="1" applyBorder="1" applyAlignment="1" applyProtection="1">
      <alignment horizontal="center" vertical="center" wrapText="1"/>
    </xf>
    <xf numFmtId="10" fontId="19" fillId="2" borderId="4" xfId="2" applyNumberFormat="1" applyFont="1" applyFill="1" applyBorder="1" applyAlignment="1" applyProtection="1">
      <alignment horizontal="center" vertical="center" wrapText="1"/>
    </xf>
    <xf numFmtId="10" fontId="19" fillId="2" borderId="5" xfId="2" applyNumberFormat="1" applyFont="1" applyFill="1" applyBorder="1" applyAlignment="1" applyProtection="1">
      <alignment horizontal="center" vertical="center" wrapText="1"/>
    </xf>
    <xf numFmtId="0" fontId="16" fillId="2" borderId="0" xfId="2" applyNumberFormat="1" applyFont="1" applyFill="1" applyBorder="1" applyAlignment="1" applyProtection="1">
      <alignment horizontal="left" wrapText="1"/>
    </xf>
    <xf numFmtId="0" fontId="16" fillId="2" borderId="2" xfId="2" applyNumberFormat="1" applyFont="1" applyFill="1" applyBorder="1" applyAlignment="1" applyProtection="1">
      <alignment horizontal="right" wrapText="1"/>
    </xf>
    <xf numFmtId="0" fontId="22" fillId="0" borderId="10" xfId="0" applyFont="1" applyBorder="1" applyAlignment="1">
      <alignment horizontal="center"/>
    </xf>
    <xf numFmtId="0" fontId="33" fillId="0" borderId="10" xfId="0" applyFont="1" applyBorder="1"/>
    <xf numFmtId="0" fontId="33" fillId="0" borderId="11" xfId="0" applyFont="1" applyBorder="1"/>
    <xf numFmtId="1" fontId="33" fillId="0" borderId="10" xfId="0" applyNumberFormat="1" applyFont="1" applyBorder="1" applyAlignment="1">
      <alignment horizontal="left"/>
    </xf>
    <xf numFmtId="1" fontId="33" fillId="0" borderId="11" xfId="0" applyNumberFormat="1" applyFont="1" applyBorder="1" applyAlignment="1">
      <alignment horizontal="left"/>
    </xf>
  </cellXfs>
  <cellStyles count="10">
    <cellStyle name="Hyperlink 2" xfId="8" xr:uid="{2CBA72D8-F303-4FB5-8198-3AEB8B307033}"/>
    <cellStyle name="Normal" xfId="0" builtinId="0"/>
    <cellStyle name="Normal 12" xfId="6" xr:uid="{6A3B50DE-339F-4C26-B8CF-AFCF245A07B8}"/>
    <cellStyle name="Normal 2" xfId="1" xr:uid="{25C5A8BF-AF76-4201-9DAF-C9FB342E1E25}"/>
    <cellStyle name="Normal 2 2" xfId="5" xr:uid="{59B5507B-03FF-4D0C-A720-C8B94AF9D748}"/>
    <cellStyle name="Normal 2 2 2" xfId="9" xr:uid="{5C71C07E-19B1-44E4-B110-A77FD57F9AF3}"/>
    <cellStyle name="Normal 3" xfId="2" xr:uid="{A122B8F5-6EBF-4EB8-B307-185B16020F3C}"/>
    <cellStyle name="Normal 4" xfId="4" xr:uid="{C71BBF5D-F98E-4C4C-B250-D632E5904AA0}"/>
    <cellStyle name="Normal 5" xfId="7" xr:uid="{AE034569-B7EB-42DB-AFCD-F3AB4D7647C0}"/>
    <cellStyle name="Percent 2" xfId="3" xr:uid="{BBCB18EB-4D22-4746-92D1-D4298A9F5A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naprijedinvest@naprijedinvest.ba" TargetMode="External"/><Relationship Id="rId2" Type="http://schemas.openxmlformats.org/officeDocument/2006/relationships/hyperlink" Target="http://www.naprijedinvest.ba/" TargetMode="External"/><Relationship Id="rId1" Type="http://schemas.openxmlformats.org/officeDocument/2006/relationships/hyperlink" Target="mailto:infonaprijedinvest@naprijedinvest.b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aprijedinvest.b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586EF-6D26-49A0-AB98-39D802B7290F}">
  <sheetPr>
    <pageSetUpPr fitToPage="1"/>
  </sheetPr>
  <dimension ref="A4:D29"/>
  <sheetViews>
    <sheetView workbookViewId="0">
      <selection activeCell="B12" sqref="B12"/>
    </sheetView>
  </sheetViews>
  <sheetFormatPr defaultRowHeight="14.5" x14ac:dyDescent="0.35"/>
  <cols>
    <col min="1" max="1" width="67.26953125" customWidth="1"/>
    <col min="2" max="2" width="50" customWidth="1"/>
    <col min="3" max="3" width="21.26953125" customWidth="1"/>
    <col min="4" max="4" width="22" customWidth="1"/>
  </cols>
  <sheetData>
    <row r="4" spans="1:4" x14ac:dyDescent="0.35">
      <c r="A4" s="164" t="s">
        <v>795</v>
      </c>
      <c r="B4" s="164"/>
      <c r="C4" s="164"/>
      <c r="D4" s="164"/>
    </row>
    <row r="6" spans="1:4" x14ac:dyDescent="0.35">
      <c r="A6" s="123" t="s">
        <v>86</v>
      </c>
      <c r="B6" s="123" t="s">
        <v>796</v>
      </c>
      <c r="C6" s="123" t="s">
        <v>797</v>
      </c>
    </row>
    <row r="7" spans="1:4" x14ac:dyDescent="0.35">
      <c r="A7" s="154" t="s">
        <v>798</v>
      </c>
      <c r="B7" s="104"/>
      <c r="C7" s="104"/>
    </row>
    <row r="8" spans="1:4" ht="29" x14ac:dyDescent="0.35">
      <c r="A8" s="104" t="s">
        <v>799</v>
      </c>
      <c r="B8" s="155" t="s">
        <v>800</v>
      </c>
      <c r="C8" s="104"/>
    </row>
    <row r="9" spans="1:4" x14ac:dyDescent="0.35">
      <c r="A9" s="104" t="s">
        <v>801</v>
      </c>
      <c r="B9" s="104" t="s">
        <v>802</v>
      </c>
      <c r="C9" s="104"/>
    </row>
    <row r="10" spans="1:4" x14ac:dyDescent="0.35">
      <c r="A10" s="104" t="s">
        <v>803</v>
      </c>
      <c r="B10" s="156" t="s">
        <v>804</v>
      </c>
      <c r="C10" s="104"/>
    </row>
    <row r="11" spans="1:4" x14ac:dyDescent="0.35">
      <c r="A11" s="104" t="s">
        <v>805</v>
      </c>
      <c r="B11" s="156" t="s">
        <v>806</v>
      </c>
      <c r="C11" s="104"/>
    </row>
    <row r="12" spans="1:4" x14ac:dyDescent="0.35">
      <c r="A12" s="104" t="s">
        <v>807</v>
      </c>
      <c r="B12" s="104" t="s">
        <v>54</v>
      </c>
      <c r="C12" s="104"/>
    </row>
    <row r="13" spans="1:4" x14ac:dyDescent="0.35">
      <c r="A13" s="104" t="s">
        <v>808</v>
      </c>
      <c r="B13" s="104" t="s">
        <v>809</v>
      </c>
      <c r="C13" s="104"/>
    </row>
    <row r="14" spans="1:4" x14ac:dyDescent="0.35">
      <c r="A14" s="104" t="s">
        <v>810</v>
      </c>
      <c r="B14" s="104" t="s">
        <v>811</v>
      </c>
      <c r="C14" s="104"/>
    </row>
    <row r="15" spans="1:4" x14ac:dyDescent="0.35">
      <c r="A15" s="104" t="s">
        <v>812</v>
      </c>
      <c r="B15" s="104" t="s">
        <v>813</v>
      </c>
      <c r="C15" s="104"/>
    </row>
    <row r="16" spans="1:4" x14ac:dyDescent="0.35">
      <c r="A16" s="104" t="s">
        <v>814</v>
      </c>
      <c r="B16" s="104" t="s">
        <v>815</v>
      </c>
      <c r="C16" s="104"/>
    </row>
    <row r="17" spans="1:3" x14ac:dyDescent="0.35">
      <c r="A17" s="104" t="s">
        <v>816</v>
      </c>
      <c r="B17" s="104" t="s">
        <v>817</v>
      </c>
      <c r="C17" s="104"/>
    </row>
    <row r="18" spans="1:3" x14ac:dyDescent="0.35">
      <c r="A18" s="154" t="s">
        <v>818</v>
      </c>
      <c r="B18" s="104"/>
      <c r="C18" s="104"/>
    </row>
    <row r="19" spans="1:3" ht="43.5" x14ac:dyDescent="0.35">
      <c r="A19" s="104" t="s">
        <v>799</v>
      </c>
      <c r="B19" s="155" t="s">
        <v>819</v>
      </c>
      <c r="C19" s="104"/>
    </row>
    <row r="20" spans="1:3" x14ac:dyDescent="0.35">
      <c r="A20" s="104" t="s">
        <v>801</v>
      </c>
      <c r="B20" s="104" t="s">
        <v>802</v>
      </c>
      <c r="C20" s="104"/>
    </row>
    <row r="21" spans="1:3" x14ac:dyDescent="0.35">
      <c r="A21" s="104" t="s">
        <v>803</v>
      </c>
      <c r="B21" s="156" t="s">
        <v>804</v>
      </c>
      <c r="C21" s="104"/>
    </row>
    <row r="22" spans="1:3" x14ac:dyDescent="0.35">
      <c r="A22" s="104" t="s">
        <v>805</v>
      </c>
      <c r="B22" s="156" t="s">
        <v>806</v>
      </c>
      <c r="C22" s="104"/>
    </row>
    <row r="23" spans="1:3" ht="15.5" x14ac:dyDescent="0.35">
      <c r="A23" s="104" t="s">
        <v>820</v>
      </c>
      <c r="B23" s="157" t="s">
        <v>821</v>
      </c>
      <c r="C23" s="104"/>
    </row>
    <row r="24" spans="1:3" x14ac:dyDescent="0.35">
      <c r="A24" s="104" t="s">
        <v>822</v>
      </c>
      <c r="B24" s="104" t="s">
        <v>823</v>
      </c>
      <c r="C24" s="104"/>
    </row>
    <row r="25" spans="1:3" x14ac:dyDescent="0.35">
      <c r="A25" s="104" t="s">
        <v>824</v>
      </c>
      <c r="B25" s="104" t="s">
        <v>825</v>
      </c>
      <c r="C25" s="104"/>
    </row>
    <row r="26" spans="1:3" x14ac:dyDescent="0.35">
      <c r="A26" s="104" t="s">
        <v>826</v>
      </c>
      <c r="B26" s="104" t="s">
        <v>827</v>
      </c>
      <c r="C26" s="104"/>
    </row>
    <row r="27" spans="1:3" x14ac:dyDescent="0.35">
      <c r="A27" s="104" t="s">
        <v>828</v>
      </c>
      <c r="B27" s="104"/>
      <c r="C27" s="104"/>
    </row>
    <row r="28" spans="1:3" x14ac:dyDescent="0.35">
      <c r="A28" s="104" t="s">
        <v>814</v>
      </c>
      <c r="B28" s="104" t="s">
        <v>815</v>
      </c>
      <c r="C28" s="104"/>
    </row>
    <row r="29" spans="1:3" x14ac:dyDescent="0.35">
      <c r="A29" s="104" t="s">
        <v>816</v>
      </c>
      <c r="B29" s="104" t="s">
        <v>817</v>
      </c>
      <c r="C29" s="104"/>
    </row>
  </sheetData>
  <mergeCells count="1">
    <mergeCell ref="A4:D4"/>
  </mergeCells>
  <hyperlinks>
    <hyperlink ref="B10" r:id="rId1" xr:uid="{A152DB4C-09F1-453A-B14D-0DBB24F53C51}"/>
    <hyperlink ref="B11" r:id="rId2" xr:uid="{EFF01903-64B0-4D75-877C-0EAD3090CB37}"/>
    <hyperlink ref="B21" r:id="rId3" xr:uid="{CD4B51BC-70A8-4B4E-A3E9-F46E4BAB9613}"/>
    <hyperlink ref="B22" r:id="rId4" xr:uid="{275728A3-8B29-425B-B969-81EBC1BB5DC5}"/>
  </hyperlinks>
  <pageMargins left="0.70866141732283472" right="0.70866141732283472" top="0.74803149606299213" bottom="0.74803149606299213" header="0.31496062992125984" footer="0.31496062992125984"/>
  <pageSetup paperSize="9" scale="81"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4C2F1-A6DC-46D1-B897-43E5F42B1206}">
  <dimension ref="A1:H23"/>
  <sheetViews>
    <sheetView workbookViewId="0">
      <selection activeCell="H16" sqref="H16"/>
    </sheetView>
  </sheetViews>
  <sheetFormatPr defaultRowHeight="14.5" x14ac:dyDescent="0.35"/>
  <cols>
    <col min="1" max="1" width="35.26953125" customWidth="1"/>
    <col min="2" max="2" width="13.7265625" customWidth="1"/>
    <col min="3" max="3" width="19.1796875" customWidth="1"/>
    <col min="4" max="4" width="11.26953125" customWidth="1"/>
    <col min="5" max="5" width="14.26953125" customWidth="1"/>
    <col min="7" max="8" width="12" bestFit="1" customWidth="1"/>
  </cols>
  <sheetData>
    <row r="1" spans="1:8" x14ac:dyDescent="0.35">
      <c r="A1" t="s">
        <v>119</v>
      </c>
      <c r="B1" s="299" t="s">
        <v>157</v>
      </c>
      <c r="C1" s="299"/>
    </row>
    <row r="2" spans="1:8" x14ac:dyDescent="0.35">
      <c r="A2" t="s">
        <v>121</v>
      </c>
      <c r="B2" s="300" t="s">
        <v>54</v>
      </c>
      <c r="C2" s="300"/>
    </row>
    <row r="3" spans="1:8" x14ac:dyDescent="0.35">
      <c r="A3" t="s">
        <v>123</v>
      </c>
      <c r="B3" s="300" t="s">
        <v>158</v>
      </c>
      <c r="C3" s="300"/>
    </row>
    <row r="4" spans="1:8" x14ac:dyDescent="0.35">
      <c r="A4" t="s">
        <v>146</v>
      </c>
      <c r="B4" s="300" t="s">
        <v>1</v>
      </c>
      <c r="C4" s="300"/>
      <c r="E4" s="120"/>
    </row>
    <row r="5" spans="1:8" x14ac:dyDescent="0.35">
      <c r="A5" t="s">
        <v>125</v>
      </c>
      <c r="B5" s="301">
        <v>4200030730007</v>
      </c>
      <c r="C5" s="301"/>
    </row>
    <row r="6" spans="1:8" x14ac:dyDescent="0.35">
      <c r="A6" t="s">
        <v>159</v>
      </c>
      <c r="B6" s="302">
        <v>4200030490006</v>
      </c>
      <c r="C6" s="302"/>
    </row>
    <row r="7" spans="1:8" x14ac:dyDescent="0.35">
      <c r="E7" s="121" t="s">
        <v>160</v>
      </c>
    </row>
    <row r="8" spans="1:8" x14ac:dyDescent="0.35">
      <c r="A8" s="164" t="s">
        <v>161</v>
      </c>
      <c r="B8" s="164"/>
      <c r="C8" s="164"/>
      <c r="D8" s="164"/>
      <c r="E8" s="164"/>
      <c r="F8" s="121"/>
      <c r="G8" s="121"/>
      <c r="H8" s="121"/>
    </row>
    <row r="9" spans="1:8" x14ac:dyDescent="0.35">
      <c r="A9" s="298"/>
      <c r="B9" s="298"/>
      <c r="C9" s="298"/>
      <c r="D9" s="122"/>
      <c r="E9" s="122"/>
      <c r="F9" s="122"/>
      <c r="G9" s="122"/>
      <c r="H9" s="122"/>
    </row>
    <row r="10" spans="1:8" ht="29" x14ac:dyDescent="0.35">
      <c r="A10" s="123" t="s">
        <v>162</v>
      </c>
      <c r="B10" s="123" t="s">
        <v>163</v>
      </c>
      <c r="C10" s="123" t="s">
        <v>132</v>
      </c>
      <c r="D10" s="124" t="s">
        <v>164</v>
      </c>
      <c r="E10" s="123" t="s">
        <v>165</v>
      </c>
    </row>
    <row r="11" spans="1:8" x14ac:dyDescent="0.35">
      <c r="A11" s="125" t="s">
        <v>166</v>
      </c>
      <c r="B11" s="126" t="s">
        <v>167</v>
      </c>
      <c r="C11" s="127">
        <v>4185</v>
      </c>
      <c r="D11" s="104">
        <v>1.77</v>
      </c>
      <c r="E11" s="105">
        <f>C11*D11</f>
        <v>7407.45</v>
      </c>
      <c r="F11" s="128"/>
      <c r="G11" s="128"/>
    </row>
    <row r="12" spans="1:8" x14ac:dyDescent="0.35">
      <c r="A12" s="129" t="s">
        <v>168</v>
      </c>
      <c r="B12" s="126" t="s">
        <v>169</v>
      </c>
      <c r="C12" s="104">
        <v>50</v>
      </c>
      <c r="D12" s="104">
        <v>333.46</v>
      </c>
      <c r="E12" s="105">
        <f>C12*D12</f>
        <v>16673</v>
      </c>
    </row>
    <row r="13" spans="1:8" x14ac:dyDescent="0.35">
      <c r="A13" s="129" t="s">
        <v>170</v>
      </c>
      <c r="B13" s="129" t="s">
        <v>171</v>
      </c>
      <c r="C13" s="127">
        <v>4650</v>
      </c>
      <c r="D13" s="104">
        <v>1.3954</v>
      </c>
      <c r="E13" s="105">
        <f>C13*D13</f>
        <v>6488.61</v>
      </c>
    </row>
    <row r="14" spans="1:8" x14ac:dyDescent="0.35">
      <c r="A14" s="129" t="s">
        <v>172</v>
      </c>
      <c r="B14" s="129" t="s">
        <v>173</v>
      </c>
      <c r="C14" s="127">
        <v>176655</v>
      </c>
      <c r="D14" s="104">
        <v>0.55155100000000001</v>
      </c>
      <c r="E14" s="105">
        <v>97434.33</v>
      </c>
      <c r="F14" s="108"/>
    </row>
    <row r="15" spans="1:8" x14ac:dyDescent="0.35">
      <c r="A15" s="108"/>
      <c r="C15" s="108"/>
      <c r="E15" s="110">
        <f>SUM(E11:E14)</f>
        <v>128003.39</v>
      </c>
    </row>
    <row r="16" spans="1:8" x14ac:dyDescent="0.35">
      <c r="C16" s="108"/>
      <c r="E16" s="110"/>
    </row>
    <row r="19" spans="7:8" x14ac:dyDescent="0.35">
      <c r="G19" s="110"/>
    </row>
    <row r="20" spans="7:8" x14ac:dyDescent="0.35">
      <c r="G20" s="110"/>
      <c r="H20" s="130"/>
    </row>
    <row r="21" spans="7:8" x14ac:dyDescent="0.35">
      <c r="G21" s="110"/>
    </row>
    <row r="22" spans="7:8" x14ac:dyDescent="0.35">
      <c r="G22" s="110"/>
    </row>
    <row r="23" spans="7:8" x14ac:dyDescent="0.35">
      <c r="G23" s="110"/>
    </row>
  </sheetData>
  <mergeCells count="8">
    <mergeCell ref="A8:E8"/>
    <mergeCell ref="A9:C9"/>
    <mergeCell ref="B1:C1"/>
    <mergeCell ref="B2:C2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E22" sqref="E22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33342-4677-49A7-9EDF-C8543104C85D}">
  <dimension ref="A1:O113"/>
  <sheetViews>
    <sheetView workbookViewId="0">
      <selection activeCell="L115" sqref="L115"/>
    </sheetView>
  </sheetViews>
  <sheetFormatPr defaultRowHeight="15" customHeight="1" x14ac:dyDescent="0.35"/>
  <cols>
    <col min="1" max="1" width="4" style="14" customWidth="1"/>
    <col min="2" max="2" width="15" style="14" customWidth="1"/>
    <col min="3" max="3" width="3.54296875" style="14" customWidth="1"/>
    <col min="4" max="4" width="4.54296875" style="14" customWidth="1"/>
    <col min="5" max="6" width="10" style="14" customWidth="1"/>
    <col min="7" max="7" width="7.54296875" style="14" customWidth="1"/>
    <col min="8" max="9" width="10" style="14" customWidth="1"/>
    <col min="10" max="10" width="13.453125" style="14" customWidth="1"/>
    <col min="11" max="11" width="7.54296875" style="14" customWidth="1"/>
    <col min="12" max="14" width="11.08984375" style="14" customWidth="1"/>
    <col min="15" max="15" width="12.54296875" style="14" customWidth="1"/>
    <col min="16" max="16384" width="8.7265625" style="14"/>
  </cols>
  <sheetData>
    <row r="1" spans="1:15" ht="13.75" customHeight="1" x14ac:dyDescent="0.35">
      <c r="A1" s="180" t="s">
        <v>2</v>
      </c>
      <c r="B1" s="180"/>
      <c r="C1" s="180"/>
      <c r="D1" s="182" t="s">
        <v>78</v>
      </c>
      <c r="E1" s="182"/>
      <c r="F1" s="182"/>
      <c r="G1" s="182"/>
      <c r="H1" s="182"/>
      <c r="I1" s="182"/>
      <c r="J1" s="182"/>
      <c r="K1" s="182" t="s">
        <v>6</v>
      </c>
      <c r="L1" s="182"/>
      <c r="M1" s="182"/>
      <c r="N1" s="182"/>
      <c r="O1" s="182"/>
    </row>
    <row r="2" spans="1:15" ht="13.75" customHeight="1" x14ac:dyDescent="0.35">
      <c r="A2" s="180" t="s">
        <v>5</v>
      </c>
      <c r="B2" s="180"/>
      <c r="C2" s="180"/>
      <c r="D2" s="181" t="s">
        <v>54</v>
      </c>
      <c r="E2" s="181"/>
      <c r="F2" s="181"/>
      <c r="G2" s="181"/>
      <c r="H2" s="181"/>
      <c r="I2" s="181"/>
      <c r="J2" s="181"/>
      <c r="K2" s="182" t="s">
        <v>6</v>
      </c>
      <c r="L2" s="182"/>
      <c r="M2" s="182"/>
      <c r="N2" s="182"/>
      <c r="O2" s="182"/>
    </row>
    <row r="3" spans="1:15" ht="13.75" customHeight="1" x14ac:dyDescent="0.35">
      <c r="A3" s="180" t="s">
        <v>7</v>
      </c>
      <c r="B3" s="180"/>
      <c r="C3" s="180"/>
      <c r="D3" s="181" t="s">
        <v>829</v>
      </c>
      <c r="E3" s="181"/>
      <c r="F3" s="181"/>
      <c r="G3" s="181"/>
      <c r="H3" s="181"/>
      <c r="I3" s="181"/>
      <c r="J3" s="181"/>
      <c r="K3" s="182" t="s">
        <v>6</v>
      </c>
      <c r="L3" s="182"/>
      <c r="M3" s="182"/>
      <c r="N3" s="182"/>
      <c r="O3" s="182"/>
    </row>
    <row r="4" spans="1:15" ht="13.75" customHeight="1" x14ac:dyDescent="0.35">
      <c r="A4" s="180" t="s">
        <v>0</v>
      </c>
      <c r="B4" s="180"/>
      <c r="C4" s="180"/>
      <c r="D4" s="181" t="s">
        <v>1</v>
      </c>
      <c r="E4" s="181"/>
      <c r="F4" s="181"/>
      <c r="G4" s="181"/>
      <c r="H4" s="181"/>
      <c r="I4" s="181"/>
      <c r="J4" s="181"/>
      <c r="K4" s="182" t="s">
        <v>6</v>
      </c>
      <c r="L4" s="182"/>
      <c r="M4" s="182"/>
      <c r="N4" s="182"/>
      <c r="O4" s="182"/>
    </row>
    <row r="5" spans="1:15" ht="13.75" customHeight="1" x14ac:dyDescent="0.35">
      <c r="A5" s="180" t="s">
        <v>9</v>
      </c>
      <c r="B5" s="180"/>
      <c r="C5" s="180"/>
      <c r="D5" s="181" t="s">
        <v>81</v>
      </c>
      <c r="E5" s="181"/>
      <c r="F5" s="181"/>
      <c r="G5" s="181"/>
      <c r="H5" s="181"/>
      <c r="I5" s="181"/>
      <c r="J5" s="181"/>
      <c r="K5" s="182" t="s">
        <v>6</v>
      </c>
      <c r="L5" s="182"/>
      <c r="M5" s="182"/>
      <c r="N5" s="182"/>
      <c r="O5" s="182"/>
    </row>
    <row r="6" spans="1:15" ht="13.75" customHeight="1" x14ac:dyDescent="0.35">
      <c r="A6" s="180" t="s">
        <v>10</v>
      </c>
      <c r="B6" s="180"/>
      <c r="C6" s="180"/>
      <c r="D6" s="181" t="s">
        <v>82</v>
      </c>
      <c r="E6" s="181"/>
      <c r="F6" s="181"/>
      <c r="G6" s="181"/>
      <c r="H6" s="181"/>
      <c r="I6" s="181"/>
      <c r="J6" s="181"/>
      <c r="K6" s="182" t="s">
        <v>6</v>
      </c>
      <c r="L6" s="182"/>
      <c r="M6" s="182"/>
      <c r="N6" s="182"/>
      <c r="O6" s="182"/>
    </row>
    <row r="7" spans="1:15" ht="13.75" customHeight="1" x14ac:dyDescent="0.35">
      <c r="A7" s="180" t="s">
        <v>6</v>
      </c>
      <c r="B7" s="180"/>
      <c r="C7" s="180"/>
      <c r="D7" s="181" t="s">
        <v>6</v>
      </c>
      <c r="E7" s="181"/>
      <c r="F7" s="181"/>
      <c r="G7" s="181"/>
      <c r="H7" s="181"/>
      <c r="I7" s="181"/>
      <c r="J7" s="181"/>
      <c r="K7" s="182" t="s">
        <v>6</v>
      </c>
      <c r="L7" s="182"/>
      <c r="M7" s="182"/>
      <c r="N7" s="182"/>
      <c r="O7" s="182"/>
    </row>
    <row r="8" spans="1:15" ht="22" customHeight="1" x14ac:dyDescent="0.35">
      <c r="A8" s="183" t="s">
        <v>794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</row>
    <row r="9" spans="1:15" ht="13.75" customHeight="1" x14ac:dyDescent="0.35"/>
    <row r="10" spans="1:15" ht="29" customHeight="1" x14ac:dyDescent="0.35">
      <c r="A10" s="142" t="s">
        <v>26</v>
      </c>
      <c r="B10" s="142" t="s">
        <v>162</v>
      </c>
      <c r="C10" s="178" t="s">
        <v>259</v>
      </c>
      <c r="D10" s="179"/>
      <c r="E10" s="142" t="s">
        <v>258</v>
      </c>
      <c r="F10" s="142" t="s">
        <v>257</v>
      </c>
      <c r="G10" s="142" t="s">
        <v>256</v>
      </c>
      <c r="H10" s="142" t="s">
        <v>255</v>
      </c>
      <c r="I10" s="142" t="s">
        <v>254</v>
      </c>
      <c r="J10" s="142" t="s">
        <v>253</v>
      </c>
      <c r="K10" s="142" t="s">
        <v>252</v>
      </c>
      <c r="L10" s="142" t="s">
        <v>251</v>
      </c>
      <c r="M10" s="142" t="s">
        <v>250</v>
      </c>
      <c r="N10" s="142" t="s">
        <v>249</v>
      </c>
      <c r="O10" s="142" t="s">
        <v>248</v>
      </c>
    </row>
    <row r="11" spans="1:15" ht="18.25" customHeight="1" x14ac:dyDescent="0.35">
      <c r="A11" s="141" t="s">
        <v>89</v>
      </c>
      <c r="B11" s="141" t="s">
        <v>92</v>
      </c>
      <c r="C11" s="170" t="s">
        <v>95</v>
      </c>
      <c r="D11" s="171"/>
      <c r="E11" s="141" t="s">
        <v>98</v>
      </c>
      <c r="F11" s="141" t="s">
        <v>100</v>
      </c>
      <c r="G11" s="141" t="s">
        <v>247</v>
      </c>
      <c r="H11" s="141" t="s">
        <v>105</v>
      </c>
      <c r="I11" s="141" t="s">
        <v>246</v>
      </c>
      <c r="J11" s="141" t="s">
        <v>245</v>
      </c>
      <c r="K11" s="141" t="s">
        <v>244</v>
      </c>
      <c r="L11" s="141" t="s">
        <v>243</v>
      </c>
      <c r="M11" s="141" t="s">
        <v>242</v>
      </c>
      <c r="N11" s="141" t="s">
        <v>241</v>
      </c>
      <c r="O11" s="141" t="s">
        <v>240</v>
      </c>
    </row>
    <row r="12" spans="1:15" ht="13.75" customHeight="1" x14ac:dyDescent="0.35">
      <c r="A12" s="169" t="s">
        <v>793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1:15" ht="19.5" customHeight="1" x14ac:dyDescent="0.35">
      <c r="A13" s="146" t="s">
        <v>89</v>
      </c>
      <c r="B13" s="147" t="s">
        <v>792</v>
      </c>
      <c r="C13" s="176" t="s">
        <v>791</v>
      </c>
      <c r="D13" s="177"/>
      <c r="E13" s="146" t="s">
        <v>790</v>
      </c>
      <c r="F13" s="146" t="s">
        <v>789</v>
      </c>
      <c r="G13" s="144" t="s">
        <v>788</v>
      </c>
      <c r="H13" s="146" t="s">
        <v>787</v>
      </c>
      <c r="I13" s="144">
        <v>0</v>
      </c>
      <c r="J13" s="145">
        <v>0</v>
      </c>
      <c r="K13" s="144" t="s">
        <v>289</v>
      </c>
      <c r="L13" s="144" t="s">
        <v>334</v>
      </c>
      <c r="M13" s="144">
        <v>0</v>
      </c>
      <c r="N13" s="145">
        <v>0</v>
      </c>
      <c r="O13" s="151" t="s">
        <v>300</v>
      </c>
    </row>
    <row r="14" spans="1:15" ht="19.5" customHeight="1" x14ac:dyDescent="0.35">
      <c r="A14" s="146" t="s">
        <v>92</v>
      </c>
      <c r="B14" s="147" t="s">
        <v>786</v>
      </c>
      <c r="C14" s="176" t="s">
        <v>785</v>
      </c>
      <c r="D14" s="177"/>
      <c r="E14" s="146" t="s">
        <v>784</v>
      </c>
      <c r="F14" s="146" t="s">
        <v>783</v>
      </c>
      <c r="G14" s="144" t="s">
        <v>782</v>
      </c>
      <c r="H14" s="146" t="s">
        <v>781</v>
      </c>
      <c r="I14" s="144">
        <v>1.41</v>
      </c>
      <c r="J14" s="145">
        <v>26474.16</v>
      </c>
      <c r="K14" s="144" t="s">
        <v>394</v>
      </c>
      <c r="L14" s="144" t="s">
        <v>334</v>
      </c>
      <c r="M14" s="144" t="s">
        <v>301</v>
      </c>
      <c r="N14" s="145">
        <v>26474.16</v>
      </c>
      <c r="O14" s="151" t="s">
        <v>448</v>
      </c>
    </row>
    <row r="15" spans="1:15" ht="19.5" customHeight="1" x14ac:dyDescent="0.35">
      <c r="A15" s="146" t="s">
        <v>95</v>
      </c>
      <c r="B15" s="147" t="s">
        <v>780</v>
      </c>
      <c r="C15" s="176" t="s">
        <v>779</v>
      </c>
      <c r="D15" s="177"/>
      <c r="E15" s="146" t="s">
        <v>778</v>
      </c>
      <c r="F15" s="146" t="s">
        <v>777</v>
      </c>
      <c r="G15" s="144" t="s">
        <v>776</v>
      </c>
      <c r="H15" s="146" t="s">
        <v>775</v>
      </c>
      <c r="I15" s="144">
        <v>0</v>
      </c>
      <c r="J15" s="145">
        <v>0</v>
      </c>
      <c r="K15" s="144" t="s">
        <v>289</v>
      </c>
      <c r="L15" s="144" t="s">
        <v>334</v>
      </c>
      <c r="M15" s="144">
        <v>0</v>
      </c>
      <c r="N15" s="145">
        <v>0</v>
      </c>
      <c r="O15" s="151" t="s">
        <v>300</v>
      </c>
    </row>
    <row r="16" spans="1:15" ht="29" customHeight="1" x14ac:dyDescent="0.35">
      <c r="A16" s="146" t="s">
        <v>98</v>
      </c>
      <c r="B16" s="147" t="s">
        <v>774</v>
      </c>
      <c r="C16" s="176" t="s">
        <v>773</v>
      </c>
      <c r="D16" s="177"/>
      <c r="E16" s="146" t="s">
        <v>772</v>
      </c>
      <c r="F16" s="146" t="s">
        <v>771</v>
      </c>
      <c r="G16" s="144" t="s">
        <v>758</v>
      </c>
      <c r="H16" s="146" t="s">
        <v>770</v>
      </c>
      <c r="I16" s="144">
        <v>2.2799999999999998</v>
      </c>
      <c r="J16" s="145">
        <v>122228.52</v>
      </c>
      <c r="K16" s="144" t="s">
        <v>720</v>
      </c>
      <c r="L16" s="144" t="s">
        <v>334</v>
      </c>
      <c r="M16" s="144" t="s">
        <v>301</v>
      </c>
      <c r="N16" s="145">
        <v>122228.52</v>
      </c>
      <c r="O16" s="151" t="s">
        <v>300</v>
      </c>
    </row>
    <row r="17" spans="1:15" ht="19.5" customHeight="1" x14ac:dyDescent="0.35">
      <c r="A17" s="146" t="s">
        <v>100</v>
      </c>
      <c r="B17" s="147" t="s">
        <v>769</v>
      </c>
      <c r="C17" s="176" t="s">
        <v>768</v>
      </c>
      <c r="D17" s="177"/>
      <c r="E17" s="146" t="s">
        <v>767</v>
      </c>
      <c r="F17" s="146" t="s">
        <v>766</v>
      </c>
      <c r="G17" s="144" t="s">
        <v>765</v>
      </c>
      <c r="H17" s="146" t="s">
        <v>764</v>
      </c>
      <c r="I17" s="144">
        <v>4.4800000000000004</v>
      </c>
      <c r="J17" s="145">
        <v>70591.360000000001</v>
      </c>
      <c r="K17" s="144" t="s">
        <v>763</v>
      </c>
      <c r="L17" s="144" t="s">
        <v>334</v>
      </c>
      <c r="M17" s="144">
        <v>0</v>
      </c>
      <c r="N17" s="145">
        <v>0</v>
      </c>
      <c r="O17" s="144">
        <v>0</v>
      </c>
    </row>
    <row r="18" spans="1:15" ht="19.5" customHeight="1" x14ac:dyDescent="0.35">
      <c r="A18" s="146" t="s">
        <v>103</v>
      </c>
      <c r="B18" s="147" t="s">
        <v>762</v>
      </c>
      <c r="C18" s="176" t="s">
        <v>761</v>
      </c>
      <c r="D18" s="177"/>
      <c r="E18" s="146" t="s">
        <v>760</v>
      </c>
      <c r="F18" s="146" t="s">
        <v>759</v>
      </c>
      <c r="G18" s="144" t="s">
        <v>758</v>
      </c>
      <c r="H18" s="146" t="s">
        <v>757</v>
      </c>
      <c r="I18" s="144">
        <v>0</v>
      </c>
      <c r="J18" s="145">
        <v>0</v>
      </c>
      <c r="K18" s="144" t="s">
        <v>289</v>
      </c>
      <c r="L18" s="144" t="s">
        <v>334</v>
      </c>
      <c r="M18" s="144">
        <v>0</v>
      </c>
      <c r="N18" s="145">
        <v>0</v>
      </c>
      <c r="O18" s="153" t="s">
        <v>300</v>
      </c>
    </row>
    <row r="19" spans="1:15" ht="19.5" customHeight="1" x14ac:dyDescent="0.35">
      <c r="A19" s="146" t="s">
        <v>105</v>
      </c>
      <c r="B19" s="147" t="s">
        <v>200</v>
      </c>
      <c r="C19" s="176" t="s">
        <v>173</v>
      </c>
      <c r="D19" s="177"/>
      <c r="E19" s="146" t="s">
        <v>756</v>
      </c>
      <c r="F19" s="146" t="s">
        <v>755</v>
      </c>
      <c r="G19" s="144" t="s">
        <v>706</v>
      </c>
      <c r="H19" s="146" t="s">
        <v>754</v>
      </c>
      <c r="I19" s="144">
        <v>11.450100000000001</v>
      </c>
      <c r="J19" s="145">
        <v>2022717.42</v>
      </c>
      <c r="K19" s="144" t="s">
        <v>753</v>
      </c>
      <c r="L19" s="144" t="s">
        <v>262</v>
      </c>
      <c r="M19" s="144">
        <v>0</v>
      </c>
      <c r="N19" s="145">
        <v>0</v>
      </c>
      <c r="O19" s="144">
        <v>0</v>
      </c>
    </row>
    <row r="20" spans="1:15" ht="19.5" customHeight="1" x14ac:dyDescent="0.35">
      <c r="A20" s="146" t="s">
        <v>246</v>
      </c>
      <c r="B20" s="147" t="s">
        <v>752</v>
      </c>
      <c r="C20" s="176" t="s">
        <v>751</v>
      </c>
      <c r="D20" s="177"/>
      <c r="E20" s="146" t="s">
        <v>750</v>
      </c>
      <c r="F20" s="146" t="s">
        <v>749</v>
      </c>
      <c r="G20" s="144" t="s">
        <v>748</v>
      </c>
      <c r="H20" s="146" t="s">
        <v>747</v>
      </c>
      <c r="I20" s="144">
        <v>1.544</v>
      </c>
      <c r="J20" s="145">
        <v>798399.31</v>
      </c>
      <c r="K20" s="144" t="s">
        <v>199</v>
      </c>
      <c r="L20" s="144" t="s">
        <v>262</v>
      </c>
      <c r="M20" s="144">
        <v>0</v>
      </c>
      <c r="N20" s="145">
        <v>0</v>
      </c>
      <c r="O20" s="144">
        <v>0</v>
      </c>
    </row>
    <row r="21" spans="1:15" ht="19.5" customHeight="1" x14ac:dyDescent="0.35">
      <c r="A21" s="146" t="s">
        <v>746</v>
      </c>
      <c r="B21" s="147" t="s">
        <v>227</v>
      </c>
      <c r="C21" s="176" t="s">
        <v>228</v>
      </c>
      <c r="D21" s="177"/>
      <c r="E21" s="146" t="s">
        <v>745</v>
      </c>
      <c r="F21" s="146" t="s">
        <v>744</v>
      </c>
      <c r="G21" s="144" t="s">
        <v>229</v>
      </c>
      <c r="H21" s="146" t="s">
        <v>743</v>
      </c>
      <c r="I21" s="144">
        <v>1.7989999999999999</v>
      </c>
      <c r="J21" s="145">
        <v>65721.070000000007</v>
      </c>
      <c r="K21" s="144" t="s">
        <v>102</v>
      </c>
      <c r="L21" s="144" t="s">
        <v>262</v>
      </c>
      <c r="M21" s="144">
        <v>0</v>
      </c>
      <c r="N21" s="145">
        <v>0</v>
      </c>
      <c r="O21" s="144">
        <v>0</v>
      </c>
    </row>
    <row r="22" spans="1:15" ht="19.5" customHeight="1" x14ac:dyDescent="0.35">
      <c r="A22" s="146" t="s">
        <v>244</v>
      </c>
      <c r="B22" s="147" t="s">
        <v>230</v>
      </c>
      <c r="C22" s="176" t="s">
        <v>231</v>
      </c>
      <c r="D22" s="177"/>
      <c r="E22" s="146" t="s">
        <v>742</v>
      </c>
      <c r="F22" s="146" t="s">
        <v>741</v>
      </c>
      <c r="G22" s="144" t="s">
        <v>192</v>
      </c>
      <c r="H22" s="146" t="s">
        <v>740</v>
      </c>
      <c r="I22" s="144">
        <v>12.99</v>
      </c>
      <c r="J22" s="145">
        <v>519600</v>
      </c>
      <c r="K22" s="144" t="s">
        <v>739</v>
      </c>
      <c r="L22" s="144" t="s">
        <v>262</v>
      </c>
      <c r="M22" s="144">
        <v>0</v>
      </c>
      <c r="N22" s="145">
        <v>0</v>
      </c>
      <c r="O22" s="144">
        <v>0</v>
      </c>
    </row>
    <row r="23" spans="1:15" ht="19.5" customHeight="1" x14ac:dyDescent="0.35">
      <c r="A23" s="146" t="s">
        <v>243</v>
      </c>
      <c r="B23" s="147" t="s">
        <v>738</v>
      </c>
      <c r="C23" s="176" t="s">
        <v>737</v>
      </c>
      <c r="D23" s="177"/>
      <c r="E23" s="146" t="s">
        <v>736</v>
      </c>
      <c r="F23" s="146" t="s">
        <v>735</v>
      </c>
      <c r="G23" s="144" t="s">
        <v>734</v>
      </c>
      <c r="H23" s="146" t="s">
        <v>733</v>
      </c>
      <c r="I23" s="144">
        <v>9.68</v>
      </c>
      <c r="J23" s="145">
        <v>629858.24</v>
      </c>
      <c r="K23" s="144" t="s">
        <v>732</v>
      </c>
      <c r="L23" s="144" t="s">
        <v>334</v>
      </c>
      <c r="M23" s="144">
        <v>0</v>
      </c>
      <c r="N23" s="145">
        <v>0</v>
      </c>
      <c r="O23" s="144">
        <v>0</v>
      </c>
    </row>
    <row r="24" spans="1:15" ht="19.5" customHeight="1" x14ac:dyDescent="0.35">
      <c r="A24" s="146" t="s">
        <v>242</v>
      </c>
      <c r="B24" s="147" t="s">
        <v>731</v>
      </c>
      <c r="C24" s="176" t="s">
        <v>730</v>
      </c>
      <c r="D24" s="177"/>
      <c r="E24" s="146" t="s">
        <v>729</v>
      </c>
      <c r="F24" s="146" t="s">
        <v>728</v>
      </c>
      <c r="G24" s="144" t="s">
        <v>502</v>
      </c>
      <c r="H24" s="146" t="s">
        <v>727</v>
      </c>
      <c r="I24" s="144">
        <v>0</v>
      </c>
      <c r="J24" s="145">
        <v>0</v>
      </c>
      <c r="K24" s="144" t="s">
        <v>289</v>
      </c>
      <c r="L24" s="144" t="s">
        <v>334</v>
      </c>
      <c r="M24" s="144">
        <v>0</v>
      </c>
      <c r="N24" s="145">
        <v>0</v>
      </c>
      <c r="O24" s="148" t="s">
        <v>300</v>
      </c>
    </row>
    <row r="25" spans="1:15" ht="19.5" customHeight="1" x14ac:dyDescent="0.35">
      <c r="A25" s="146" t="s">
        <v>241</v>
      </c>
      <c r="B25" s="147" t="s">
        <v>726</v>
      </c>
      <c r="C25" s="176" t="s">
        <v>725</v>
      </c>
      <c r="D25" s="177"/>
      <c r="E25" s="146" t="s">
        <v>724</v>
      </c>
      <c r="F25" s="146" t="s">
        <v>723</v>
      </c>
      <c r="G25" s="144" t="s">
        <v>722</v>
      </c>
      <c r="H25" s="146" t="s">
        <v>721</v>
      </c>
      <c r="I25" s="144">
        <v>34.75</v>
      </c>
      <c r="J25" s="145">
        <v>122459</v>
      </c>
      <c r="K25" s="144" t="s">
        <v>720</v>
      </c>
      <c r="L25" s="144" t="s">
        <v>334</v>
      </c>
      <c r="M25" s="144">
        <v>0</v>
      </c>
      <c r="N25" s="145">
        <v>0</v>
      </c>
      <c r="O25" s="144">
        <v>0</v>
      </c>
    </row>
    <row r="26" spans="1:15" ht="19.5" customHeight="1" x14ac:dyDescent="0.35">
      <c r="A26" s="146" t="s">
        <v>240</v>
      </c>
      <c r="B26" s="147" t="s">
        <v>719</v>
      </c>
      <c r="C26" s="176" t="s">
        <v>718</v>
      </c>
      <c r="D26" s="177"/>
      <c r="E26" s="146" t="s">
        <v>717</v>
      </c>
      <c r="F26" s="146" t="s">
        <v>716</v>
      </c>
      <c r="G26" s="144" t="s">
        <v>715</v>
      </c>
      <c r="H26" s="146" t="s">
        <v>714</v>
      </c>
      <c r="I26" s="144">
        <v>7.66</v>
      </c>
      <c r="J26" s="145">
        <v>2659705.2000000002</v>
      </c>
      <c r="K26" s="144" t="s">
        <v>713</v>
      </c>
      <c r="L26" s="144" t="s">
        <v>334</v>
      </c>
      <c r="M26" s="144">
        <v>0</v>
      </c>
      <c r="N26" s="145">
        <v>0</v>
      </c>
      <c r="O26" s="144">
        <v>0</v>
      </c>
    </row>
    <row r="27" spans="1:15" ht="19.5" customHeight="1" x14ac:dyDescent="0.35">
      <c r="A27" s="146" t="s">
        <v>712</v>
      </c>
      <c r="B27" s="147" t="s">
        <v>711</v>
      </c>
      <c r="C27" s="176" t="s">
        <v>710</v>
      </c>
      <c r="D27" s="177"/>
      <c r="E27" s="146" t="s">
        <v>709</v>
      </c>
      <c r="F27" s="146" t="s">
        <v>708</v>
      </c>
      <c r="G27" s="144" t="s">
        <v>687</v>
      </c>
      <c r="H27" s="146" t="s">
        <v>707</v>
      </c>
      <c r="I27" s="144">
        <v>18.5</v>
      </c>
      <c r="J27" s="145">
        <v>80937.5</v>
      </c>
      <c r="K27" s="144" t="s">
        <v>706</v>
      </c>
      <c r="L27" s="144" t="s">
        <v>262</v>
      </c>
      <c r="M27" s="144">
        <v>0</v>
      </c>
      <c r="N27" s="145">
        <v>0</v>
      </c>
      <c r="O27" s="144">
        <v>0</v>
      </c>
    </row>
    <row r="28" spans="1:15" ht="0.25" customHeight="1" x14ac:dyDescent="0.35"/>
    <row r="29" spans="1:15" ht="38.25" customHeight="1" x14ac:dyDescent="0.35">
      <c r="A29" s="142" t="s">
        <v>26</v>
      </c>
      <c r="B29" s="142" t="s">
        <v>162</v>
      </c>
      <c r="C29" s="178" t="s">
        <v>259</v>
      </c>
      <c r="D29" s="179"/>
      <c r="E29" s="142" t="s">
        <v>258</v>
      </c>
      <c r="F29" s="142" t="s">
        <v>257</v>
      </c>
      <c r="G29" s="142" t="s">
        <v>256</v>
      </c>
      <c r="H29" s="142" t="s">
        <v>255</v>
      </c>
      <c r="I29" s="142" t="s">
        <v>254</v>
      </c>
      <c r="J29" s="142" t="s">
        <v>253</v>
      </c>
      <c r="K29" s="142" t="s">
        <v>252</v>
      </c>
      <c r="L29" s="142" t="s">
        <v>251</v>
      </c>
      <c r="M29" s="142" t="s">
        <v>250</v>
      </c>
      <c r="N29" s="142" t="s">
        <v>249</v>
      </c>
      <c r="O29" s="142" t="s">
        <v>248</v>
      </c>
    </row>
    <row r="30" spans="1:15" ht="18.25" customHeight="1" x14ac:dyDescent="0.35">
      <c r="A30" s="141" t="s">
        <v>89</v>
      </c>
      <c r="B30" s="141" t="s">
        <v>92</v>
      </c>
      <c r="C30" s="170" t="s">
        <v>95</v>
      </c>
      <c r="D30" s="171"/>
      <c r="E30" s="141" t="s">
        <v>98</v>
      </c>
      <c r="F30" s="141" t="s">
        <v>100</v>
      </c>
      <c r="G30" s="141" t="s">
        <v>247</v>
      </c>
      <c r="H30" s="141" t="s">
        <v>105</v>
      </c>
      <c r="I30" s="141" t="s">
        <v>246</v>
      </c>
      <c r="J30" s="141" t="s">
        <v>245</v>
      </c>
      <c r="K30" s="141" t="s">
        <v>244</v>
      </c>
      <c r="L30" s="141" t="s">
        <v>243</v>
      </c>
      <c r="M30" s="141" t="s">
        <v>242</v>
      </c>
      <c r="N30" s="141" t="s">
        <v>241</v>
      </c>
      <c r="O30" s="141" t="s">
        <v>240</v>
      </c>
    </row>
    <row r="31" spans="1:15" ht="19.5" customHeight="1" x14ac:dyDescent="0.35">
      <c r="A31" s="146" t="s">
        <v>705</v>
      </c>
      <c r="B31" s="147" t="s">
        <v>704</v>
      </c>
      <c r="C31" s="176" t="s">
        <v>169</v>
      </c>
      <c r="D31" s="177"/>
      <c r="E31" s="146" t="s">
        <v>703</v>
      </c>
      <c r="F31" s="146" t="s">
        <v>470</v>
      </c>
      <c r="G31" s="144" t="s">
        <v>702</v>
      </c>
      <c r="H31" s="146" t="s">
        <v>701</v>
      </c>
      <c r="I31" s="144">
        <v>944.36</v>
      </c>
      <c r="J31" s="145">
        <v>47218</v>
      </c>
      <c r="K31" s="144" t="s">
        <v>211</v>
      </c>
      <c r="L31" s="144" t="s">
        <v>334</v>
      </c>
      <c r="M31" s="144">
        <v>0</v>
      </c>
      <c r="N31" s="145">
        <v>0</v>
      </c>
      <c r="O31" s="144">
        <v>0</v>
      </c>
    </row>
    <row r="32" spans="1:15" ht="19.5" customHeight="1" x14ac:dyDescent="0.35">
      <c r="A32" s="146" t="s">
        <v>700</v>
      </c>
      <c r="B32" s="147" t="s">
        <v>699</v>
      </c>
      <c r="C32" s="176" t="s">
        <v>698</v>
      </c>
      <c r="D32" s="177"/>
      <c r="E32" s="146" t="s">
        <v>697</v>
      </c>
      <c r="F32" s="146" t="s">
        <v>696</v>
      </c>
      <c r="G32" s="144" t="s">
        <v>695</v>
      </c>
      <c r="H32" s="146" t="s">
        <v>694</v>
      </c>
      <c r="I32" s="144">
        <v>0</v>
      </c>
      <c r="J32" s="145">
        <v>0</v>
      </c>
      <c r="K32" s="144" t="s">
        <v>289</v>
      </c>
      <c r="L32" s="144" t="s">
        <v>334</v>
      </c>
      <c r="M32" s="144">
        <v>0</v>
      </c>
      <c r="N32" s="145">
        <v>0</v>
      </c>
      <c r="O32" s="148" t="s">
        <v>300</v>
      </c>
    </row>
    <row r="33" spans="1:15" ht="19.5" customHeight="1" x14ac:dyDescent="0.35">
      <c r="A33" s="146" t="s">
        <v>693</v>
      </c>
      <c r="B33" s="147" t="s">
        <v>692</v>
      </c>
      <c r="C33" s="176" t="s">
        <v>691</v>
      </c>
      <c r="D33" s="177"/>
      <c r="E33" s="146" t="s">
        <v>690</v>
      </c>
      <c r="F33" s="146" t="s">
        <v>689</v>
      </c>
      <c r="G33" s="144" t="s">
        <v>211</v>
      </c>
      <c r="H33" s="146" t="s">
        <v>688</v>
      </c>
      <c r="I33" s="144">
        <v>3.1829010000000002</v>
      </c>
      <c r="J33" s="145">
        <v>15844.48</v>
      </c>
      <c r="K33" s="144" t="s">
        <v>687</v>
      </c>
      <c r="L33" s="144" t="s">
        <v>262</v>
      </c>
      <c r="M33" s="144">
        <v>0</v>
      </c>
      <c r="N33" s="145">
        <v>0</v>
      </c>
      <c r="O33" s="144">
        <v>0</v>
      </c>
    </row>
    <row r="34" spans="1:15" ht="11" customHeight="1" x14ac:dyDescent="0.35">
      <c r="A34" s="146" t="s">
        <v>686</v>
      </c>
      <c r="B34" s="147" t="s">
        <v>685</v>
      </c>
      <c r="C34" s="176" t="s">
        <v>684</v>
      </c>
      <c r="D34" s="177"/>
      <c r="E34" s="146" t="s">
        <v>683</v>
      </c>
      <c r="F34" s="146" t="s">
        <v>682</v>
      </c>
      <c r="G34" s="144" t="s">
        <v>681</v>
      </c>
      <c r="H34" s="146" t="s">
        <v>680</v>
      </c>
      <c r="I34" s="144">
        <v>22.82</v>
      </c>
      <c r="J34" s="145">
        <v>179730.32</v>
      </c>
      <c r="K34" s="144" t="s">
        <v>679</v>
      </c>
      <c r="L34" s="144" t="s">
        <v>334</v>
      </c>
      <c r="M34" s="144" t="s">
        <v>301</v>
      </c>
      <c r="N34" s="145">
        <v>179730.32</v>
      </c>
      <c r="O34" s="148" t="s">
        <v>300</v>
      </c>
    </row>
    <row r="35" spans="1:15" ht="19.5" customHeight="1" x14ac:dyDescent="0.35">
      <c r="A35" s="146" t="s">
        <v>678</v>
      </c>
      <c r="B35" s="147" t="s">
        <v>677</v>
      </c>
      <c r="C35" s="176" t="s">
        <v>676</v>
      </c>
      <c r="D35" s="177"/>
      <c r="E35" s="146" t="s">
        <v>675</v>
      </c>
      <c r="F35" s="146" t="s">
        <v>674</v>
      </c>
      <c r="G35" s="144" t="s">
        <v>673</v>
      </c>
      <c r="H35" s="146" t="s">
        <v>672</v>
      </c>
      <c r="I35" s="144">
        <v>0</v>
      </c>
      <c r="J35" s="145">
        <v>0</v>
      </c>
      <c r="K35" s="144" t="s">
        <v>289</v>
      </c>
      <c r="L35" s="144" t="s">
        <v>334</v>
      </c>
      <c r="M35" s="144">
        <v>0</v>
      </c>
      <c r="N35" s="145">
        <v>0</v>
      </c>
      <c r="O35" s="148" t="s">
        <v>300</v>
      </c>
    </row>
    <row r="36" spans="1:15" ht="19.5" customHeight="1" x14ac:dyDescent="0.35">
      <c r="A36" s="146" t="s">
        <v>671</v>
      </c>
      <c r="B36" s="147" t="s">
        <v>670</v>
      </c>
      <c r="C36" s="176" t="s">
        <v>669</v>
      </c>
      <c r="D36" s="177"/>
      <c r="E36" s="146" t="s">
        <v>668</v>
      </c>
      <c r="F36" s="146" t="s">
        <v>667</v>
      </c>
      <c r="G36" s="144" t="s">
        <v>547</v>
      </c>
      <c r="H36" s="146" t="s">
        <v>666</v>
      </c>
      <c r="I36" s="144">
        <v>0.45</v>
      </c>
      <c r="J36" s="145">
        <v>183592.35</v>
      </c>
      <c r="K36" s="144" t="s">
        <v>665</v>
      </c>
      <c r="L36" s="144" t="s">
        <v>262</v>
      </c>
      <c r="M36" s="144" t="s">
        <v>301</v>
      </c>
      <c r="N36" s="145">
        <v>183592.35</v>
      </c>
      <c r="O36" s="151" t="s">
        <v>664</v>
      </c>
    </row>
    <row r="37" spans="1:15" ht="19.5" customHeight="1" x14ac:dyDescent="0.35">
      <c r="A37" s="146" t="s">
        <v>663</v>
      </c>
      <c r="B37" s="147" t="s">
        <v>212</v>
      </c>
      <c r="C37" s="176" t="s">
        <v>213</v>
      </c>
      <c r="D37" s="177"/>
      <c r="E37" s="146" t="s">
        <v>662</v>
      </c>
      <c r="F37" s="146" t="s">
        <v>661</v>
      </c>
      <c r="G37" s="144" t="s">
        <v>216</v>
      </c>
      <c r="H37" s="146" t="s">
        <v>660</v>
      </c>
      <c r="I37" s="144">
        <v>36.900300000000001</v>
      </c>
      <c r="J37" s="145">
        <v>2436416.11</v>
      </c>
      <c r="K37" s="144" t="s">
        <v>659</v>
      </c>
      <c r="L37" s="144" t="s">
        <v>262</v>
      </c>
      <c r="M37" s="144">
        <v>0</v>
      </c>
      <c r="N37" s="145">
        <v>0</v>
      </c>
      <c r="O37" s="144">
        <v>0</v>
      </c>
    </row>
    <row r="38" spans="1:15" ht="19.5" customHeight="1" x14ac:dyDescent="0.35">
      <c r="A38" s="146" t="s">
        <v>658</v>
      </c>
      <c r="B38" s="147" t="s">
        <v>657</v>
      </c>
      <c r="C38" s="176" t="s">
        <v>656</v>
      </c>
      <c r="D38" s="177"/>
      <c r="E38" s="146" t="s">
        <v>655</v>
      </c>
      <c r="F38" s="146" t="s">
        <v>654</v>
      </c>
      <c r="G38" s="144" t="s">
        <v>653</v>
      </c>
      <c r="H38" s="146" t="s">
        <v>652</v>
      </c>
      <c r="I38" s="144">
        <v>0.68</v>
      </c>
      <c r="J38" s="145">
        <v>95081</v>
      </c>
      <c r="K38" s="144" t="s">
        <v>435</v>
      </c>
      <c r="L38" s="144" t="s">
        <v>262</v>
      </c>
      <c r="M38" s="144">
        <v>0</v>
      </c>
      <c r="N38" s="145">
        <v>0</v>
      </c>
      <c r="O38" s="144">
        <v>0</v>
      </c>
    </row>
    <row r="39" spans="1:15" ht="11" customHeight="1" x14ac:dyDescent="0.35">
      <c r="A39" s="146" t="s">
        <v>651</v>
      </c>
      <c r="B39" s="147" t="s">
        <v>650</v>
      </c>
      <c r="C39" s="176" t="s">
        <v>649</v>
      </c>
      <c r="D39" s="177"/>
      <c r="E39" s="146" t="s">
        <v>648</v>
      </c>
      <c r="F39" s="146" t="s">
        <v>647</v>
      </c>
      <c r="G39" s="144" t="s">
        <v>502</v>
      </c>
      <c r="H39" s="146" t="s">
        <v>646</v>
      </c>
      <c r="I39" s="144">
        <v>0</v>
      </c>
      <c r="J39" s="145">
        <v>0</v>
      </c>
      <c r="K39" s="144" t="s">
        <v>289</v>
      </c>
      <c r="L39" s="144" t="s">
        <v>334</v>
      </c>
      <c r="M39" s="144">
        <v>0</v>
      </c>
      <c r="N39" s="145">
        <v>0</v>
      </c>
      <c r="O39" s="150" t="s">
        <v>300</v>
      </c>
    </row>
    <row r="40" spans="1:15" ht="11" customHeight="1" x14ac:dyDescent="0.35">
      <c r="A40" s="146" t="s">
        <v>645</v>
      </c>
      <c r="B40" s="147" t="s">
        <v>644</v>
      </c>
      <c r="C40" s="176" t="s">
        <v>643</v>
      </c>
      <c r="D40" s="177"/>
      <c r="E40" s="146" t="s">
        <v>642</v>
      </c>
      <c r="F40" s="146" t="s">
        <v>641</v>
      </c>
      <c r="G40" s="144" t="s">
        <v>640</v>
      </c>
      <c r="H40" s="146" t="s">
        <v>639</v>
      </c>
      <c r="I40" s="144">
        <v>0</v>
      </c>
      <c r="J40" s="145">
        <v>0</v>
      </c>
      <c r="K40" s="144" t="s">
        <v>289</v>
      </c>
      <c r="L40" s="144" t="s">
        <v>334</v>
      </c>
      <c r="M40" s="144">
        <v>0</v>
      </c>
      <c r="N40" s="145">
        <v>0</v>
      </c>
      <c r="O40" s="148" t="s">
        <v>300</v>
      </c>
    </row>
    <row r="41" spans="1:15" ht="19.5" customHeight="1" x14ac:dyDescent="0.35">
      <c r="A41" s="146" t="s">
        <v>638</v>
      </c>
      <c r="B41" s="147" t="s">
        <v>637</v>
      </c>
      <c r="C41" s="176" t="s">
        <v>636</v>
      </c>
      <c r="D41" s="177"/>
      <c r="E41" s="146" t="s">
        <v>635</v>
      </c>
      <c r="F41" s="146" t="s">
        <v>634</v>
      </c>
      <c r="G41" s="144" t="s">
        <v>633</v>
      </c>
      <c r="H41" s="146" t="s">
        <v>632</v>
      </c>
      <c r="I41" s="144">
        <v>1</v>
      </c>
      <c r="J41" s="145">
        <v>50000</v>
      </c>
      <c r="K41" s="144" t="s">
        <v>631</v>
      </c>
      <c r="L41" s="144" t="s">
        <v>262</v>
      </c>
      <c r="M41" s="144">
        <v>0</v>
      </c>
      <c r="N41" s="145">
        <v>0</v>
      </c>
      <c r="O41" s="144">
        <v>0</v>
      </c>
    </row>
    <row r="42" spans="1:15" ht="19.5" customHeight="1" x14ac:dyDescent="0.35">
      <c r="A42" s="146" t="s">
        <v>630</v>
      </c>
      <c r="B42" s="147" t="s">
        <v>629</v>
      </c>
      <c r="C42" s="176" t="s">
        <v>628</v>
      </c>
      <c r="D42" s="177"/>
      <c r="E42" s="146" t="s">
        <v>627</v>
      </c>
      <c r="F42" s="146" t="s">
        <v>626</v>
      </c>
      <c r="G42" s="144" t="s">
        <v>625</v>
      </c>
      <c r="H42" s="146" t="s">
        <v>624</v>
      </c>
      <c r="I42" s="144">
        <v>0</v>
      </c>
      <c r="J42" s="145">
        <v>0</v>
      </c>
      <c r="K42" s="144" t="s">
        <v>289</v>
      </c>
      <c r="L42" s="144" t="s">
        <v>334</v>
      </c>
      <c r="M42" s="144">
        <v>0</v>
      </c>
      <c r="N42" s="145">
        <v>0</v>
      </c>
      <c r="O42" s="148" t="s">
        <v>300</v>
      </c>
    </row>
    <row r="43" spans="1:15" ht="19.5" customHeight="1" x14ac:dyDescent="0.35">
      <c r="A43" s="146" t="s">
        <v>623</v>
      </c>
      <c r="B43" s="147" t="s">
        <v>622</v>
      </c>
      <c r="C43" s="176" t="s">
        <v>621</v>
      </c>
      <c r="D43" s="177"/>
      <c r="E43" s="146" t="s">
        <v>620</v>
      </c>
      <c r="F43" s="146" t="s">
        <v>619</v>
      </c>
      <c r="G43" s="144" t="s">
        <v>618</v>
      </c>
      <c r="H43" s="146" t="s">
        <v>617</v>
      </c>
      <c r="I43" s="144">
        <v>0</v>
      </c>
      <c r="J43" s="145">
        <v>0</v>
      </c>
      <c r="K43" s="144" t="s">
        <v>289</v>
      </c>
      <c r="L43" s="144" t="s">
        <v>334</v>
      </c>
      <c r="M43" s="144">
        <v>0</v>
      </c>
      <c r="N43" s="145">
        <v>0</v>
      </c>
      <c r="O43" s="150" t="s">
        <v>300</v>
      </c>
    </row>
    <row r="44" spans="1:15" ht="11" customHeight="1" x14ac:dyDescent="0.35">
      <c r="A44" s="146" t="s">
        <v>616</v>
      </c>
      <c r="B44" s="147" t="s">
        <v>615</v>
      </c>
      <c r="C44" s="176" t="s">
        <v>614</v>
      </c>
      <c r="D44" s="177"/>
      <c r="E44" s="146" t="s">
        <v>613</v>
      </c>
      <c r="F44" s="146" t="s">
        <v>612</v>
      </c>
      <c r="G44" s="144" t="s">
        <v>502</v>
      </c>
      <c r="H44" s="146" t="s">
        <v>611</v>
      </c>
      <c r="I44" s="144">
        <v>0</v>
      </c>
      <c r="J44" s="145">
        <v>0</v>
      </c>
      <c r="K44" s="144" t="s">
        <v>289</v>
      </c>
      <c r="L44" s="144" t="s">
        <v>334</v>
      </c>
      <c r="M44" s="144">
        <v>0</v>
      </c>
      <c r="N44" s="145">
        <v>0</v>
      </c>
      <c r="O44" s="148" t="s">
        <v>300</v>
      </c>
    </row>
    <row r="45" spans="1:15" ht="19.5" customHeight="1" x14ac:dyDescent="0.35">
      <c r="A45" s="146" t="s">
        <v>610</v>
      </c>
      <c r="B45" s="147" t="s">
        <v>609</v>
      </c>
      <c r="C45" s="176" t="s">
        <v>608</v>
      </c>
      <c r="D45" s="177"/>
      <c r="E45" s="146" t="s">
        <v>607</v>
      </c>
      <c r="F45" s="146" t="s">
        <v>606</v>
      </c>
      <c r="G45" s="144" t="s">
        <v>605</v>
      </c>
      <c r="H45" s="146" t="s">
        <v>604</v>
      </c>
      <c r="I45" s="144">
        <v>0</v>
      </c>
      <c r="J45" s="145">
        <v>0</v>
      </c>
      <c r="K45" s="144" t="s">
        <v>289</v>
      </c>
      <c r="L45" s="144" t="s">
        <v>334</v>
      </c>
      <c r="M45" s="144">
        <v>0</v>
      </c>
      <c r="N45" s="145">
        <v>0</v>
      </c>
      <c r="O45" s="148" t="s">
        <v>300</v>
      </c>
    </row>
    <row r="46" spans="1:15" ht="38.5" customHeight="1" x14ac:dyDescent="0.35">
      <c r="A46" s="146" t="s">
        <v>603</v>
      </c>
      <c r="B46" s="147" t="s">
        <v>602</v>
      </c>
      <c r="C46" s="176" t="s">
        <v>601</v>
      </c>
      <c r="D46" s="177"/>
      <c r="E46" s="146" t="s">
        <v>600</v>
      </c>
      <c r="F46" s="146" t="s">
        <v>599</v>
      </c>
      <c r="G46" s="144" t="s">
        <v>598</v>
      </c>
      <c r="H46" s="146" t="s">
        <v>597</v>
      </c>
      <c r="I46" s="144">
        <v>0</v>
      </c>
      <c r="J46" s="145">
        <v>0</v>
      </c>
      <c r="K46" s="144" t="s">
        <v>289</v>
      </c>
      <c r="L46" s="144" t="s">
        <v>334</v>
      </c>
      <c r="M46" s="144">
        <v>0</v>
      </c>
      <c r="N46" s="145">
        <v>0</v>
      </c>
      <c r="O46" s="148" t="s">
        <v>300</v>
      </c>
    </row>
    <row r="47" spans="1:15" ht="11" customHeight="1" x14ac:dyDescent="0.35">
      <c r="A47" s="146" t="s">
        <v>596</v>
      </c>
      <c r="B47" s="147" t="s">
        <v>595</v>
      </c>
      <c r="C47" s="176" t="s">
        <v>594</v>
      </c>
      <c r="D47" s="177"/>
      <c r="E47" s="146" t="s">
        <v>593</v>
      </c>
      <c r="F47" s="146" t="s">
        <v>592</v>
      </c>
      <c r="G47" s="144" t="s">
        <v>197</v>
      </c>
      <c r="H47" s="146" t="s">
        <v>591</v>
      </c>
      <c r="I47" s="144">
        <v>4.72</v>
      </c>
      <c r="J47" s="145">
        <v>324589.68</v>
      </c>
      <c r="K47" s="144" t="s">
        <v>303</v>
      </c>
      <c r="L47" s="144" t="s">
        <v>334</v>
      </c>
      <c r="M47" s="144">
        <v>0</v>
      </c>
      <c r="N47" s="145">
        <v>0</v>
      </c>
      <c r="O47" s="144">
        <v>0</v>
      </c>
    </row>
    <row r="48" spans="1:15" ht="19.5" customHeight="1" x14ac:dyDescent="0.35">
      <c r="A48" s="146" t="s">
        <v>590</v>
      </c>
      <c r="B48" s="147" t="s">
        <v>589</v>
      </c>
      <c r="C48" s="176" t="s">
        <v>588</v>
      </c>
      <c r="D48" s="177"/>
      <c r="E48" s="146" t="s">
        <v>587</v>
      </c>
      <c r="F48" s="146" t="s">
        <v>586</v>
      </c>
      <c r="G48" s="144" t="s">
        <v>584</v>
      </c>
      <c r="H48" s="146" t="s">
        <v>585</v>
      </c>
      <c r="I48" s="144">
        <v>39</v>
      </c>
      <c r="J48" s="145">
        <v>7995</v>
      </c>
      <c r="K48" s="144" t="s">
        <v>584</v>
      </c>
      <c r="L48" s="144" t="s">
        <v>262</v>
      </c>
      <c r="M48" s="144">
        <v>0</v>
      </c>
      <c r="N48" s="145">
        <v>0</v>
      </c>
      <c r="O48" s="144">
        <v>0</v>
      </c>
    </row>
    <row r="49" spans="1:15" ht="19.5" customHeight="1" x14ac:dyDescent="0.35">
      <c r="A49" s="146" t="s">
        <v>583</v>
      </c>
      <c r="B49" s="147" t="s">
        <v>582</v>
      </c>
      <c r="C49" s="176" t="s">
        <v>581</v>
      </c>
      <c r="D49" s="177"/>
      <c r="E49" s="146" t="s">
        <v>580</v>
      </c>
      <c r="F49" s="146" t="s">
        <v>579</v>
      </c>
      <c r="G49" s="144" t="s">
        <v>578</v>
      </c>
      <c r="H49" s="146" t="s">
        <v>577</v>
      </c>
      <c r="I49" s="144">
        <v>7.23</v>
      </c>
      <c r="J49" s="145">
        <v>420496.8</v>
      </c>
      <c r="K49" s="144" t="s">
        <v>576</v>
      </c>
      <c r="L49" s="144" t="s">
        <v>334</v>
      </c>
      <c r="M49" s="144">
        <v>0</v>
      </c>
      <c r="N49" s="145">
        <v>0</v>
      </c>
      <c r="O49" s="144">
        <v>0</v>
      </c>
    </row>
    <row r="50" spans="1:15" ht="19.5" customHeight="1" x14ac:dyDescent="0.35">
      <c r="A50" s="146" t="s">
        <v>575</v>
      </c>
      <c r="B50" s="147" t="s">
        <v>574</v>
      </c>
      <c r="C50" s="176" t="s">
        <v>573</v>
      </c>
      <c r="D50" s="177"/>
      <c r="E50" s="146" t="s">
        <v>572</v>
      </c>
      <c r="F50" s="146" t="s">
        <v>434</v>
      </c>
      <c r="G50" s="144" t="s">
        <v>289</v>
      </c>
      <c r="H50" s="146" t="s">
        <v>571</v>
      </c>
      <c r="I50" s="144">
        <v>28</v>
      </c>
      <c r="J50" s="145">
        <v>1540</v>
      </c>
      <c r="K50" s="144" t="s">
        <v>508</v>
      </c>
      <c r="L50" s="144" t="s">
        <v>262</v>
      </c>
      <c r="M50" s="144">
        <v>0</v>
      </c>
      <c r="N50" s="145">
        <v>0</v>
      </c>
      <c r="O50" s="144">
        <v>0</v>
      </c>
    </row>
    <row r="51" spans="1:15" ht="29" customHeight="1" x14ac:dyDescent="0.35">
      <c r="A51" s="146" t="s">
        <v>570</v>
      </c>
      <c r="B51" s="147" t="s">
        <v>195</v>
      </c>
      <c r="C51" s="176" t="s">
        <v>196</v>
      </c>
      <c r="D51" s="177"/>
      <c r="E51" s="146" t="s">
        <v>569</v>
      </c>
      <c r="F51" s="146" t="s">
        <v>568</v>
      </c>
      <c r="G51" s="144" t="s">
        <v>197</v>
      </c>
      <c r="H51" s="146" t="s">
        <v>567</v>
      </c>
      <c r="I51" s="144">
        <v>12.004</v>
      </c>
      <c r="J51" s="145">
        <v>797113.62</v>
      </c>
      <c r="K51" s="144" t="s">
        <v>199</v>
      </c>
      <c r="L51" s="144" t="s">
        <v>262</v>
      </c>
      <c r="M51" s="144">
        <v>0</v>
      </c>
      <c r="N51" s="145">
        <v>0</v>
      </c>
      <c r="O51" s="144">
        <v>0</v>
      </c>
    </row>
    <row r="52" spans="1:15" ht="19.5" customHeight="1" x14ac:dyDescent="0.35">
      <c r="A52" s="146" t="s">
        <v>566</v>
      </c>
      <c r="B52" s="147" t="s">
        <v>565</v>
      </c>
      <c r="C52" s="176" t="s">
        <v>564</v>
      </c>
      <c r="D52" s="177"/>
      <c r="E52" s="146" t="s">
        <v>563</v>
      </c>
      <c r="F52" s="146" t="s">
        <v>562</v>
      </c>
      <c r="G52" s="144" t="s">
        <v>561</v>
      </c>
      <c r="H52" s="146" t="s">
        <v>560</v>
      </c>
      <c r="I52" s="144">
        <v>0</v>
      </c>
      <c r="J52" s="145">
        <v>0</v>
      </c>
      <c r="K52" s="144" t="s">
        <v>289</v>
      </c>
      <c r="L52" s="144" t="s">
        <v>334</v>
      </c>
      <c r="M52" s="144">
        <v>0</v>
      </c>
      <c r="N52" s="145">
        <v>0</v>
      </c>
      <c r="O52" s="148" t="s">
        <v>300</v>
      </c>
    </row>
    <row r="53" spans="1:15" ht="19.5" customHeight="1" x14ac:dyDescent="0.35">
      <c r="A53" s="146" t="s">
        <v>559</v>
      </c>
      <c r="B53" s="147" t="s">
        <v>558</v>
      </c>
      <c r="C53" s="176" t="s">
        <v>557</v>
      </c>
      <c r="D53" s="177"/>
      <c r="E53" s="146" t="s">
        <v>556</v>
      </c>
      <c r="F53" s="146" t="s">
        <v>555</v>
      </c>
      <c r="G53" s="144" t="s">
        <v>502</v>
      </c>
      <c r="H53" s="146" t="s">
        <v>554</v>
      </c>
      <c r="I53" s="144">
        <v>0.71</v>
      </c>
      <c r="J53" s="145">
        <v>874306.07</v>
      </c>
      <c r="K53" s="144" t="s">
        <v>553</v>
      </c>
      <c r="L53" s="144" t="s">
        <v>262</v>
      </c>
      <c r="M53" s="144">
        <v>0</v>
      </c>
      <c r="N53" s="145">
        <v>0</v>
      </c>
      <c r="O53" s="144">
        <v>0</v>
      </c>
    </row>
    <row r="54" spans="1:15" ht="19.5" customHeight="1" x14ac:dyDescent="0.35">
      <c r="A54" s="146" t="s">
        <v>552</v>
      </c>
      <c r="B54" s="147" t="s">
        <v>551</v>
      </c>
      <c r="C54" s="176" t="s">
        <v>550</v>
      </c>
      <c r="D54" s="177"/>
      <c r="E54" s="146" t="s">
        <v>549</v>
      </c>
      <c r="F54" s="146" t="s">
        <v>548</v>
      </c>
      <c r="G54" s="144" t="s">
        <v>547</v>
      </c>
      <c r="H54" s="146" t="s">
        <v>546</v>
      </c>
      <c r="I54" s="144">
        <v>5.9901</v>
      </c>
      <c r="J54" s="145">
        <v>527751.77</v>
      </c>
      <c r="K54" s="144" t="s">
        <v>545</v>
      </c>
      <c r="L54" s="144" t="s">
        <v>262</v>
      </c>
      <c r="M54" s="144">
        <v>0</v>
      </c>
      <c r="N54" s="145">
        <v>0</v>
      </c>
      <c r="O54" s="144">
        <v>0</v>
      </c>
    </row>
    <row r="55" spans="1:15" ht="0.25" customHeight="1" x14ac:dyDescent="0.35"/>
    <row r="56" spans="1:15" ht="29" customHeight="1" x14ac:dyDescent="0.35">
      <c r="A56" s="142" t="s">
        <v>26</v>
      </c>
      <c r="B56" s="142" t="s">
        <v>162</v>
      </c>
      <c r="C56" s="178" t="s">
        <v>259</v>
      </c>
      <c r="D56" s="179"/>
      <c r="E56" s="142" t="s">
        <v>258</v>
      </c>
      <c r="F56" s="142" t="s">
        <v>257</v>
      </c>
      <c r="G56" s="142" t="s">
        <v>256</v>
      </c>
      <c r="H56" s="142" t="s">
        <v>255</v>
      </c>
      <c r="I56" s="142" t="s">
        <v>254</v>
      </c>
      <c r="J56" s="142" t="s">
        <v>253</v>
      </c>
      <c r="K56" s="142" t="s">
        <v>252</v>
      </c>
      <c r="L56" s="142" t="s">
        <v>251</v>
      </c>
      <c r="M56" s="142" t="s">
        <v>250</v>
      </c>
      <c r="N56" s="142" t="s">
        <v>249</v>
      </c>
      <c r="O56" s="142" t="s">
        <v>248</v>
      </c>
    </row>
    <row r="57" spans="1:15" ht="18.25" customHeight="1" x14ac:dyDescent="0.35">
      <c r="A57" s="141" t="s">
        <v>89</v>
      </c>
      <c r="B57" s="141" t="s">
        <v>92</v>
      </c>
      <c r="C57" s="170" t="s">
        <v>95</v>
      </c>
      <c r="D57" s="171"/>
      <c r="E57" s="141" t="s">
        <v>98</v>
      </c>
      <c r="F57" s="141" t="s">
        <v>100</v>
      </c>
      <c r="G57" s="141" t="s">
        <v>247</v>
      </c>
      <c r="H57" s="141" t="s">
        <v>105</v>
      </c>
      <c r="I57" s="141" t="s">
        <v>246</v>
      </c>
      <c r="J57" s="141" t="s">
        <v>245</v>
      </c>
      <c r="K57" s="141" t="s">
        <v>244</v>
      </c>
      <c r="L57" s="141" t="s">
        <v>243</v>
      </c>
      <c r="M57" s="141" t="s">
        <v>242</v>
      </c>
      <c r="N57" s="141" t="s">
        <v>241</v>
      </c>
      <c r="O57" s="141" t="s">
        <v>240</v>
      </c>
    </row>
    <row r="58" spans="1:15" ht="19.5" customHeight="1" x14ac:dyDescent="0.35">
      <c r="A58" s="146" t="s">
        <v>544</v>
      </c>
      <c r="B58" s="147" t="s">
        <v>543</v>
      </c>
      <c r="C58" s="176" t="s">
        <v>542</v>
      </c>
      <c r="D58" s="177"/>
      <c r="E58" s="146" t="s">
        <v>541</v>
      </c>
      <c r="F58" s="146" t="s">
        <v>540</v>
      </c>
      <c r="G58" s="144" t="s">
        <v>539</v>
      </c>
      <c r="H58" s="146" t="s">
        <v>538</v>
      </c>
      <c r="I58" s="144">
        <v>2.5</v>
      </c>
      <c r="J58" s="145">
        <v>37165</v>
      </c>
      <c r="K58" s="144" t="s">
        <v>444</v>
      </c>
      <c r="L58" s="144" t="s">
        <v>262</v>
      </c>
      <c r="M58" s="149">
        <v>5.7000000000000002E-3</v>
      </c>
      <c r="N58" s="145">
        <v>5202.5</v>
      </c>
      <c r="O58" s="152" t="s">
        <v>537</v>
      </c>
    </row>
    <row r="59" spans="1:15" ht="11" customHeight="1" x14ac:dyDescent="0.35">
      <c r="A59" s="146" t="s">
        <v>536</v>
      </c>
      <c r="B59" s="147" t="s">
        <v>535</v>
      </c>
      <c r="C59" s="176" t="s">
        <v>534</v>
      </c>
      <c r="D59" s="177"/>
      <c r="E59" s="146" t="s">
        <v>533</v>
      </c>
      <c r="F59" s="146" t="s">
        <v>532</v>
      </c>
      <c r="G59" s="144" t="s">
        <v>531</v>
      </c>
      <c r="H59" s="146" t="s">
        <v>530</v>
      </c>
      <c r="I59" s="144">
        <v>155</v>
      </c>
      <c r="J59" s="145">
        <v>2063050</v>
      </c>
      <c r="K59" s="144" t="s">
        <v>529</v>
      </c>
      <c r="L59" s="144" t="s">
        <v>262</v>
      </c>
      <c r="M59" s="144">
        <v>0</v>
      </c>
      <c r="N59" s="145">
        <v>0</v>
      </c>
      <c r="O59" s="144">
        <v>0</v>
      </c>
    </row>
    <row r="60" spans="1:15" ht="19.5" customHeight="1" x14ac:dyDescent="0.35">
      <c r="A60" s="146" t="s">
        <v>528</v>
      </c>
      <c r="B60" s="147" t="s">
        <v>222</v>
      </c>
      <c r="C60" s="176" t="s">
        <v>223</v>
      </c>
      <c r="D60" s="177"/>
      <c r="E60" s="146" t="s">
        <v>527</v>
      </c>
      <c r="F60" s="146" t="s">
        <v>526</v>
      </c>
      <c r="G60" s="144" t="s">
        <v>525</v>
      </c>
      <c r="H60" s="146" t="s">
        <v>524</v>
      </c>
      <c r="I60" s="144">
        <v>3.78</v>
      </c>
      <c r="J60" s="145">
        <v>672314.58</v>
      </c>
      <c r="K60" s="144" t="s">
        <v>523</v>
      </c>
      <c r="L60" s="144" t="s">
        <v>262</v>
      </c>
      <c r="M60" s="144">
        <v>0</v>
      </c>
      <c r="N60" s="145">
        <v>0</v>
      </c>
      <c r="O60" s="144">
        <v>0</v>
      </c>
    </row>
    <row r="61" spans="1:15" ht="19.5" customHeight="1" x14ac:dyDescent="0.35">
      <c r="A61" s="146" t="s">
        <v>522</v>
      </c>
      <c r="B61" s="147" t="s">
        <v>521</v>
      </c>
      <c r="C61" s="176" t="s">
        <v>520</v>
      </c>
      <c r="D61" s="177"/>
      <c r="E61" s="146" t="s">
        <v>519</v>
      </c>
      <c r="F61" s="146" t="s">
        <v>518</v>
      </c>
      <c r="G61" s="144" t="s">
        <v>517</v>
      </c>
      <c r="H61" s="146" t="s">
        <v>516</v>
      </c>
      <c r="I61" s="144">
        <v>0</v>
      </c>
      <c r="J61" s="145">
        <v>0</v>
      </c>
      <c r="K61" s="144" t="s">
        <v>289</v>
      </c>
      <c r="L61" s="144" t="s">
        <v>334</v>
      </c>
      <c r="M61" s="144">
        <v>0</v>
      </c>
      <c r="N61" s="145">
        <v>0</v>
      </c>
      <c r="O61" s="148" t="s">
        <v>300</v>
      </c>
    </row>
    <row r="62" spans="1:15" ht="19.5" customHeight="1" x14ac:dyDescent="0.35">
      <c r="A62" s="146" t="s">
        <v>515</v>
      </c>
      <c r="B62" s="147" t="s">
        <v>514</v>
      </c>
      <c r="C62" s="176" t="s">
        <v>513</v>
      </c>
      <c r="D62" s="177"/>
      <c r="E62" s="146" t="s">
        <v>512</v>
      </c>
      <c r="F62" s="146" t="s">
        <v>511</v>
      </c>
      <c r="G62" s="144" t="s">
        <v>510</v>
      </c>
      <c r="H62" s="146" t="s">
        <v>509</v>
      </c>
      <c r="I62" s="144">
        <v>12.75</v>
      </c>
      <c r="J62" s="145">
        <v>3531.75</v>
      </c>
      <c r="K62" s="144" t="s">
        <v>508</v>
      </c>
      <c r="L62" s="144" t="s">
        <v>334</v>
      </c>
      <c r="M62" s="144" t="s">
        <v>301</v>
      </c>
      <c r="N62" s="145">
        <v>3531.75</v>
      </c>
      <c r="O62" s="150" t="s">
        <v>300</v>
      </c>
    </row>
    <row r="63" spans="1:15" ht="19.5" customHeight="1" x14ac:dyDescent="0.35">
      <c r="A63" s="146" t="s">
        <v>507</v>
      </c>
      <c r="B63" s="147" t="s">
        <v>506</v>
      </c>
      <c r="C63" s="176" t="s">
        <v>505</v>
      </c>
      <c r="D63" s="177"/>
      <c r="E63" s="146" t="s">
        <v>504</v>
      </c>
      <c r="F63" s="146" t="s">
        <v>503</v>
      </c>
      <c r="G63" s="144" t="s">
        <v>502</v>
      </c>
      <c r="H63" s="146" t="s">
        <v>501</v>
      </c>
      <c r="I63" s="144">
        <v>2.9</v>
      </c>
      <c r="J63" s="145">
        <v>211146.1</v>
      </c>
      <c r="K63" s="144" t="s">
        <v>500</v>
      </c>
      <c r="L63" s="144" t="s">
        <v>334</v>
      </c>
      <c r="M63" s="144">
        <v>0</v>
      </c>
      <c r="N63" s="145">
        <v>0</v>
      </c>
      <c r="O63" s="144">
        <v>0</v>
      </c>
    </row>
    <row r="64" spans="1:15" ht="19.5" customHeight="1" x14ac:dyDescent="0.35">
      <c r="A64" s="146" t="s">
        <v>499</v>
      </c>
      <c r="B64" s="147" t="s">
        <v>498</v>
      </c>
      <c r="C64" s="176" t="s">
        <v>497</v>
      </c>
      <c r="D64" s="177"/>
      <c r="E64" s="146" t="s">
        <v>496</v>
      </c>
      <c r="F64" s="146" t="s">
        <v>495</v>
      </c>
      <c r="G64" s="144" t="s">
        <v>494</v>
      </c>
      <c r="H64" s="146" t="s">
        <v>493</v>
      </c>
      <c r="I64" s="144">
        <v>16.5</v>
      </c>
      <c r="J64" s="145">
        <v>45342</v>
      </c>
      <c r="K64" s="144" t="s">
        <v>327</v>
      </c>
      <c r="L64" s="144" t="s">
        <v>262</v>
      </c>
      <c r="M64" s="144">
        <v>0</v>
      </c>
      <c r="N64" s="145">
        <v>0</v>
      </c>
      <c r="O64" s="144">
        <v>0</v>
      </c>
    </row>
    <row r="65" spans="1:15" ht="19.5" customHeight="1" x14ac:dyDescent="0.35">
      <c r="A65" s="146" t="s">
        <v>492</v>
      </c>
      <c r="B65" s="147" t="s">
        <v>491</v>
      </c>
      <c r="C65" s="176" t="s">
        <v>490</v>
      </c>
      <c r="D65" s="177"/>
      <c r="E65" s="146" t="s">
        <v>489</v>
      </c>
      <c r="F65" s="146" t="s">
        <v>488</v>
      </c>
      <c r="G65" s="144" t="s">
        <v>487</v>
      </c>
      <c r="H65" s="146" t="s">
        <v>486</v>
      </c>
      <c r="I65" s="144">
        <v>3.69</v>
      </c>
      <c r="J65" s="145">
        <v>766457.28</v>
      </c>
      <c r="K65" s="144" t="s">
        <v>485</v>
      </c>
      <c r="L65" s="144" t="s">
        <v>334</v>
      </c>
      <c r="M65" s="144">
        <v>0</v>
      </c>
      <c r="N65" s="145">
        <v>0</v>
      </c>
      <c r="O65" s="144">
        <v>0</v>
      </c>
    </row>
    <row r="66" spans="1:15" ht="19.5" customHeight="1" x14ac:dyDescent="0.35">
      <c r="A66" s="146" t="s">
        <v>484</v>
      </c>
      <c r="B66" s="147" t="s">
        <v>483</v>
      </c>
      <c r="C66" s="176" t="s">
        <v>482</v>
      </c>
      <c r="D66" s="177"/>
      <c r="E66" s="146" t="s">
        <v>481</v>
      </c>
      <c r="F66" s="146" t="s">
        <v>480</v>
      </c>
      <c r="G66" s="144" t="s">
        <v>479</v>
      </c>
      <c r="H66" s="146" t="s">
        <v>478</v>
      </c>
      <c r="I66" s="144">
        <v>7</v>
      </c>
      <c r="J66" s="145">
        <v>7000</v>
      </c>
      <c r="K66" s="144" t="s">
        <v>209</v>
      </c>
      <c r="L66" s="144" t="s">
        <v>262</v>
      </c>
      <c r="M66" s="144">
        <v>0</v>
      </c>
      <c r="N66" s="145">
        <v>0</v>
      </c>
      <c r="O66" s="144">
        <v>0</v>
      </c>
    </row>
    <row r="67" spans="1:15" ht="19.5" customHeight="1" x14ac:dyDescent="0.35">
      <c r="A67" s="146" t="s">
        <v>477</v>
      </c>
      <c r="B67" s="147" t="s">
        <v>476</v>
      </c>
      <c r="C67" s="176" t="s">
        <v>475</v>
      </c>
      <c r="D67" s="177"/>
      <c r="E67" s="146" t="s">
        <v>474</v>
      </c>
      <c r="F67" s="146" t="s">
        <v>473</v>
      </c>
      <c r="G67" s="144" t="s">
        <v>472</v>
      </c>
      <c r="H67" s="146" t="s">
        <v>471</v>
      </c>
      <c r="I67" s="144">
        <v>0</v>
      </c>
      <c r="J67" s="145">
        <v>0</v>
      </c>
      <c r="K67" s="144" t="s">
        <v>289</v>
      </c>
      <c r="L67" s="144" t="s">
        <v>334</v>
      </c>
      <c r="M67" s="144">
        <v>0</v>
      </c>
      <c r="N67" s="145">
        <v>0</v>
      </c>
      <c r="O67" s="148" t="s">
        <v>300</v>
      </c>
    </row>
    <row r="68" spans="1:15" ht="19.5" customHeight="1" x14ac:dyDescent="0.35">
      <c r="A68" s="146" t="s">
        <v>470</v>
      </c>
      <c r="B68" s="147" t="s">
        <v>469</v>
      </c>
      <c r="C68" s="176" t="s">
        <v>468</v>
      </c>
      <c r="D68" s="177"/>
      <c r="E68" s="146" t="s">
        <v>467</v>
      </c>
      <c r="F68" s="146" t="s">
        <v>466</v>
      </c>
      <c r="G68" s="144" t="s">
        <v>465</v>
      </c>
      <c r="H68" s="146" t="s">
        <v>464</v>
      </c>
      <c r="I68" s="144">
        <v>0</v>
      </c>
      <c r="J68" s="145">
        <v>0</v>
      </c>
      <c r="K68" s="144" t="s">
        <v>289</v>
      </c>
      <c r="L68" s="144" t="s">
        <v>334</v>
      </c>
      <c r="M68" s="144">
        <v>0</v>
      </c>
      <c r="N68" s="145">
        <v>0</v>
      </c>
      <c r="O68" s="148" t="s">
        <v>300</v>
      </c>
    </row>
    <row r="69" spans="1:15" ht="29" customHeight="1" x14ac:dyDescent="0.35">
      <c r="A69" s="146" t="s">
        <v>463</v>
      </c>
      <c r="B69" s="147" t="s">
        <v>462</v>
      </c>
      <c r="C69" s="176" t="s">
        <v>461</v>
      </c>
      <c r="D69" s="177"/>
      <c r="E69" s="146" t="s">
        <v>460</v>
      </c>
      <c r="F69" s="146" t="s">
        <v>459</v>
      </c>
      <c r="G69" s="144" t="s">
        <v>458</v>
      </c>
      <c r="H69" s="146" t="s">
        <v>457</v>
      </c>
      <c r="I69" s="144">
        <v>0</v>
      </c>
      <c r="J69" s="145">
        <v>0</v>
      </c>
      <c r="K69" s="144" t="s">
        <v>289</v>
      </c>
      <c r="L69" s="144" t="s">
        <v>334</v>
      </c>
      <c r="M69" s="144">
        <v>0</v>
      </c>
      <c r="N69" s="145">
        <v>0</v>
      </c>
      <c r="O69" s="148" t="s">
        <v>300</v>
      </c>
    </row>
    <row r="70" spans="1:15" ht="22.5" customHeight="1" x14ac:dyDescent="0.35">
      <c r="A70" s="146" t="s">
        <v>456</v>
      </c>
      <c r="B70" s="147" t="s">
        <v>455</v>
      </c>
      <c r="C70" s="176" t="s">
        <v>454</v>
      </c>
      <c r="D70" s="177"/>
      <c r="E70" s="146" t="s">
        <v>453</v>
      </c>
      <c r="F70" s="146" t="s">
        <v>452</v>
      </c>
      <c r="G70" s="144" t="s">
        <v>451</v>
      </c>
      <c r="H70" s="146" t="s">
        <v>450</v>
      </c>
      <c r="I70" s="144">
        <v>2.08</v>
      </c>
      <c r="J70" s="145">
        <v>77744.160000000003</v>
      </c>
      <c r="K70" s="144" t="s">
        <v>449</v>
      </c>
      <c r="L70" s="144" t="s">
        <v>334</v>
      </c>
      <c r="M70" s="144" t="s">
        <v>301</v>
      </c>
      <c r="N70" s="145">
        <v>77744.160000000003</v>
      </c>
      <c r="O70" s="151" t="s">
        <v>448</v>
      </c>
    </row>
    <row r="71" spans="1:15" ht="19.5" customHeight="1" x14ac:dyDescent="0.35">
      <c r="A71" s="146" t="s">
        <v>447</v>
      </c>
      <c r="B71" s="147" t="s">
        <v>207</v>
      </c>
      <c r="C71" s="176" t="s">
        <v>208</v>
      </c>
      <c r="D71" s="177"/>
      <c r="E71" s="146" t="s">
        <v>446</v>
      </c>
      <c r="F71" s="146" t="s">
        <v>445</v>
      </c>
      <c r="G71" s="144" t="s">
        <v>444</v>
      </c>
      <c r="H71" s="146" t="s">
        <v>443</v>
      </c>
      <c r="I71" s="144">
        <v>8.01</v>
      </c>
      <c r="J71" s="145">
        <v>47323.08</v>
      </c>
      <c r="K71" s="144" t="s">
        <v>211</v>
      </c>
      <c r="L71" s="144" t="s">
        <v>262</v>
      </c>
      <c r="M71" s="144">
        <v>0</v>
      </c>
      <c r="N71" s="145">
        <v>0</v>
      </c>
      <c r="O71" s="144">
        <v>0</v>
      </c>
    </row>
    <row r="72" spans="1:15" ht="27.75" customHeight="1" x14ac:dyDescent="0.35">
      <c r="A72" s="146" t="s">
        <v>442</v>
      </c>
      <c r="B72" s="147" t="s">
        <v>441</v>
      </c>
      <c r="C72" s="176" t="s">
        <v>440</v>
      </c>
      <c r="D72" s="177"/>
      <c r="E72" s="146" t="s">
        <v>439</v>
      </c>
      <c r="F72" s="146" t="s">
        <v>438</v>
      </c>
      <c r="G72" s="144" t="s">
        <v>437</v>
      </c>
      <c r="H72" s="146" t="s">
        <v>436</v>
      </c>
      <c r="I72" s="144">
        <v>4.5999999999999996</v>
      </c>
      <c r="J72" s="145">
        <v>95850.2</v>
      </c>
      <c r="K72" s="144" t="s">
        <v>435</v>
      </c>
      <c r="L72" s="144" t="s">
        <v>334</v>
      </c>
      <c r="M72" s="144" t="s">
        <v>301</v>
      </c>
      <c r="N72" s="145">
        <v>95850.2</v>
      </c>
      <c r="O72" s="150" t="s">
        <v>300</v>
      </c>
    </row>
    <row r="73" spans="1:15" ht="19.5" customHeight="1" x14ac:dyDescent="0.35">
      <c r="A73" s="146" t="s">
        <v>434</v>
      </c>
      <c r="B73" s="147" t="s">
        <v>433</v>
      </c>
      <c r="C73" s="176" t="s">
        <v>432</v>
      </c>
      <c r="D73" s="177"/>
      <c r="E73" s="146" t="s">
        <v>431</v>
      </c>
      <c r="F73" s="146" t="s">
        <v>430</v>
      </c>
      <c r="G73" s="144" t="s">
        <v>429</v>
      </c>
      <c r="H73" s="146" t="s">
        <v>428</v>
      </c>
      <c r="I73" s="144">
        <v>12.07</v>
      </c>
      <c r="J73" s="145">
        <v>1781338.88</v>
      </c>
      <c r="K73" s="144" t="s">
        <v>427</v>
      </c>
      <c r="L73" s="144" t="s">
        <v>262</v>
      </c>
      <c r="M73" s="144">
        <v>0</v>
      </c>
      <c r="N73" s="145">
        <v>0</v>
      </c>
      <c r="O73" s="144">
        <v>0</v>
      </c>
    </row>
    <row r="74" spans="1:15" ht="19.5" customHeight="1" x14ac:dyDescent="0.35">
      <c r="A74" s="146" t="s">
        <v>426</v>
      </c>
      <c r="B74" s="147" t="s">
        <v>425</v>
      </c>
      <c r="C74" s="176" t="s">
        <v>424</v>
      </c>
      <c r="D74" s="177"/>
      <c r="E74" s="146" t="s">
        <v>423</v>
      </c>
      <c r="F74" s="146" t="s">
        <v>422</v>
      </c>
      <c r="G74" s="144" t="s">
        <v>421</v>
      </c>
      <c r="H74" s="146" t="s">
        <v>420</v>
      </c>
      <c r="I74" s="144">
        <v>2.2000000000000002</v>
      </c>
      <c r="J74" s="145">
        <v>233420</v>
      </c>
      <c r="K74" s="144" t="s">
        <v>419</v>
      </c>
      <c r="L74" s="144" t="s">
        <v>334</v>
      </c>
      <c r="M74" s="144">
        <v>0</v>
      </c>
      <c r="N74" s="145">
        <v>0</v>
      </c>
      <c r="O74" s="144">
        <v>0</v>
      </c>
    </row>
    <row r="75" spans="1:15" ht="29" customHeight="1" x14ac:dyDescent="0.35">
      <c r="A75" s="146" t="s">
        <v>418</v>
      </c>
      <c r="B75" s="147" t="s">
        <v>417</v>
      </c>
      <c r="C75" s="176" t="s">
        <v>167</v>
      </c>
      <c r="D75" s="177"/>
      <c r="E75" s="146" t="s">
        <v>416</v>
      </c>
      <c r="F75" s="146" t="s">
        <v>415</v>
      </c>
      <c r="G75" s="144" t="s">
        <v>224</v>
      </c>
      <c r="H75" s="146" t="s">
        <v>414</v>
      </c>
      <c r="I75" s="144">
        <v>26</v>
      </c>
      <c r="J75" s="145">
        <v>108810</v>
      </c>
      <c r="K75" s="144" t="s">
        <v>413</v>
      </c>
      <c r="L75" s="144" t="s">
        <v>262</v>
      </c>
      <c r="M75" s="144">
        <v>0</v>
      </c>
      <c r="N75" s="145">
        <v>0</v>
      </c>
      <c r="O75" s="144">
        <v>0</v>
      </c>
    </row>
    <row r="76" spans="1:15" ht="19.5" customHeight="1" x14ac:dyDescent="0.35">
      <c r="A76" s="146" t="s">
        <v>412</v>
      </c>
      <c r="B76" s="147" t="s">
        <v>411</v>
      </c>
      <c r="C76" s="176" t="s">
        <v>410</v>
      </c>
      <c r="D76" s="177"/>
      <c r="E76" s="146" t="s">
        <v>409</v>
      </c>
      <c r="F76" s="146" t="s">
        <v>408</v>
      </c>
      <c r="G76" s="144" t="s">
        <v>407</v>
      </c>
      <c r="H76" s="146" t="s">
        <v>406</v>
      </c>
      <c r="I76" s="144">
        <v>0</v>
      </c>
      <c r="J76" s="145">
        <v>0</v>
      </c>
      <c r="K76" s="144" t="s">
        <v>289</v>
      </c>
      <c r="L76" s="144" t="s">
        <v>334</v>
      </c>
      <c r="M76" s="144">
        <v>0</v>
      </c>
      <c r="N76" s="145">
        <v>0</v>
      </c>
      <c r="O76" s="148" t="s">
        <v>300</v>
      </c>
    </row>
    <row r="77" spans="1:15" ht="19.5" customHeight="1" x14ac:dyDescent="0.35">
      <c r="A77" s="146" t="s">
        <v>405</v>
      </c>
      <c r="B77" s="147" t="s">
        <v>404</v>
      </c>
      <c r="C77" s="176" t="s">
        <v>403</v>
      </c>
      <c r="D77" s="177"/>
      <c r="E77" s="146" t="s">
        <v>402</v>
      </c>
      <c r="F77" s="146" t="s">
        <v>401</v>
      </c>
      <c r="G77" s="144" t="s">
        <v>400</v>
      </c>
      <c r="H77" s="146" t="s">
        <v>399</v>
      </c>
      <c r="I77" s="144">
        <v>0.99</v>
      </c>
      <c r="J77" s="145">
        <v>6926.04</v>
      </c>
      <c r="K77" s="144" t="s">
        <v>209</v>
      </c>
      <c r="L77" s="144" t="s">
        <v>334</v>
      </c>
      <c r="M77" s="144" t="s">
        <v>301</v>
      </c>
      <c r="N77" s="145">
        <v>6926.04</v>
      </c>
      <c r="O77" s="148" t="s">
        <v>300</v>
      </c>
    </row>
    <row r="78" spans="1:15" ht="11" customHeight="1" x14ac:dyDescent="0.35">
      <c r="A78" s="146" t="s">
        <v>275</v>
      </c>
      <c r="B78" s="147" t="s">
        <v>398</v>
      </c>
      <c r="C78" s="176" t="s">
        <v>397</v>
      </c>
      <c r="D78" s="177"/>
      <c r="E78" s="146" t="s">
        <v>396</v>
      </c>
      <c r="F78" s="146" t="s">
        <v>395</v>
      </c>
      <c r="G78" s="144" t="s">
        <v>394</v>
      </c>
      <c r="H78" s="146" t="s">
        <v>393</v>
      </c>
      <c r="I78" s="144">
        <v>0</v>
      </c>
      <c r="J78" s="145">
        <v>0</v>
      </c>
      <c r="K78" s="144" t="s">
        <v>289</v>
      </c>
      <c r="L78" s="144" t="s">
        <v>334</v>
      </c>
      <c r="M78" s="144">
        <v>0</v>
      </c>
      <c r="N78" s="145">
        <v>0</v>
      </c>
      <c r="O78" s="144">
        <v>0</v>
      </c>
    </row>
    <row r="79" spans="1:15" ht="19.5" customHeight="1" x14ac:dyDescent="0.35">
      <c r="A79" s="146" t="s">
        <v>392</v>
      </c>
      <c r="B79" s="147" t="s">
        <v>391</v>
      </c>
      <c r="C79" s="176" t="s">
        <v>390</v>
      </c>
      <c r="D79" s="177"/>
      <c r="E79" s="146" t="s">
        <v>389</v>
      </c>
      <c r="F79" s="146" t="s">
        <v>388</v>
      </c>
      <c r="G79" s="144" t="s">
        <v>387</v>
      </c>
      <c r="H79" s="146" t="s">
        <v>386</v>
      </c>
      <c r="I79" s="144">
        <v>1.58</v>
      </c>
      <c r="J79" s="145">
        <v>24635.360000000001</v>
      </c>
      <c r="K79" s="144" t="s">
        <v>94</v>
      </c>
      <c r="L79" s="144" t="s">
        <v>334</v>
      </c>
      <c r="M79" s="144" t="s">
        <v>301</v>
      </c>
      <c r="N79" s="145">
        <v>24635.360000000001</v>
      </c>
      <c r="O79" s="148" t="s">
        <v>300</v>
      </c>
    </row>
    <row r="80" spans="1:15" ht="19.5" customHeight="1" x14ac:dyDescent="0.35">
      <c r="A80" s="146" t="s">
        <v>385</v>
      </c>
      <c r="B80" s="147" t="s">
        <v>189</v>
      </c>
      <c r="C80" s="176" t="s">
        <v>190</v>
      </c>
      <c r="D80" s="177"/>
      <c r="E80" s="146" t="s">
        <v>384</v>
      </c>
      <c r="F80" s="146" t="s">
        <v>383</v>
      </c>
      <c r="G80" s="144" t="s">
        <v>382</v>
      </c>
      <c r="H80" s="146" t="s">
        <v>381</v>
      </c>
      <c r="I80" s="144">
        <v>48.5</v>
      </c>
      <c r="J80" s="145">
        <v>1373568.5</v>
      </c>
      <c r="K80" s="144" t="s">
        <v>380</v>
      </c>
      <c r="L80" s="144" t="s">
        <v>262</v>
      </c>
      <c r="M80" s="144">
        <v>0</v>
      </c>
      <c r="N80" s="145">
        <v>0</v>
      </c>
      <c r="O80" s="144">
        <v>0</v>
      </c>
    </row>
    <row r="81" spans="1:15" ht="11" customHeight="1" x14ac:dyDescent="0.35">
      <c r="A81" s="146" t="s">
        <v>379</v>
      </c>
      <c r="B81" s="147" t="s">
        <v>378</v>
      </c>
      <c r="C81" s="176" t="s">
        <v>377</v>
      </c>
      <c r="D81" s="177"/>
      <c r="E81" s="146" t="s">
        <v>376</v>
      </c>
      <c r="F81" s="146" t="s">
        <v>375</v>
      </c>
      <c r="G81" s="144" t="s">
        <v>374</v>
      </c>
      <c r="H81" s="146" t="s">
        <v>373</v>
      </c>
      <c r="I81" s="144">
        <v>10.19</v>
      </c>
      <c r="J81" s="145">
        <v>5436212.1500000004</v>
      </c>
      <c r="K81" s="144" t="s">
        <v>372</v>
      </c>
      <c r="L81" s="144" t="s">
        <v>334</v>
      </c>
      <c r="M81" s="149">
        <v>3.1199999999999999E-2</v>
      </c>
      <c r="N81" s="145">
        <v>934889.29</v>
      </c>
      <c r="O81" s="148" t="s">
        <v>371</v>
      </c>
    </row>
    <row r="82" spans="1:15" ht="0.25" customHeight="1" x14ac:dyDescent="0.35"/>
    <row r="83" spans="1:15" ht="29" customHeight="1" x14ac:dyDescent="0.35">
      <c r="A83" s="142" t="s">
        <v>26</v>
      </c>
      <c r="B83" s="142" t="s">
        <v>162</v>
      </c>
      <c r="C83" s="178" t="s">
        <v>259</v>
      </c>
      <c r="D83" s="179"/>
      <c r="E83" s="142" t="s">
        <v>258</v>
      </c>
      <c r="F83" s="142" t="s">
        <v>257</v>
      </c>
      <c r="G83" s="142" t="s">
        <v>256</v>
      </c>
      <c r="H83" s="142" t="s">
        <v>255</v>
      </c>
      <c r="I83" s="142" t="s">
        <v>254</v>
      </c>
      <c r="J83" s="142" t="s">
        <v>253</v>
      </c>
      <c r="K83" s="142" t="s">
        <v>252</v>
      </c>
      <c r="L83" s="142" t="s">
        <v>251</v>
      </c>
      <c r="M83" s="142" t="s">
        <v>250</v>
      </c>
      <c r="N83" s="142" t="s">
        <v>249</v>
      </c>
      <c r="O83" s="142" t="s">
        <v>248</v>
      </c>
    </row>
    <row r="84" spans="1:15" ht="18.25" customHeight="1" x14ac:dyDescent="0.35">
      <c r="A84" s="141" t="s">
        <v>89</v>
      </c>
      <c r="B84" s="141" t="s">
        <v>92</v>
      </c>
      <c r="C84" s="170" t="s">
        <v>95</v>
      </c>
      <c r="D84" s="171"/>
      <c r="E84" s="141" t="s">
        <v>98</v>
      </c>
      <c r="F84" s="141" t="s">
        <v>100</v>
      </c>
      <c r="G84" s="141" t="s">
        <v>247</v>
      </c>
      <c r="H84" s="141" t="s">
        <v>105</v>
      </c>
      <c r="I84" s="141" t="s">
        <v>246</v>
      </c>
      <c r="J84" s="141" t="s">
        <v>245</v>
      </c>
      <c r="K84" s="141" t="s">
        <v>244</v>
      </c>
      <c r="L84" s="141" t="s">
        <v>243</v>
      </c>
      <c r="M84" s="141" t="s">
        <v>242</v>
      </c>
      <c r="N84" s="141" t="s">
        <v>241</v>
      </c>
      <c r="O84" s="141" t="s">
        <v>240</v>
      </c>
    </row>
    <row r="85" spans="1:15" ht="38.5" customHeight="1" x14ac:dyDescent="0.35">
      <c r="A85" s="146" t="s">
        <v>370</v>
      </c>
      <c r="B85" s="147" t="s">
        <v>369</v>
      </c>
      <c r="C85" s="176" t="s">
        <v>368</v>
      </c>
      <c r="D85" s="177"/>
      <c r="E85" s="146" t="s">
        <v>367</v>
      </c>
      <c r="F85" s="146" t="s">
        <v>366</v>
      </c>
      <c r="G85" s="144" t="s">
        <v>365</v>
      </c>
      <c r="H85" s="146" t="s">
        <v>364</v>
      </c>
      <c r="I85" s="144">
        <v>2.11</v>
      </c>
      <c r="J85" s="145">
        <v>1232.24</v>
      </c>
      <c r="K85" s="144" t="s">
        <v>289</v>
      </c>
      <c r="L85" s="144" t="s">
        <v>334</v>
      </c>
      <c r="M85" s="144" t="s">
        <v>301</v>
      </c>
      <c r="N85" s="145">
        <v>1232.24</v>
      </c>
      <c r="O85" s="144" t="s">
        <v>300</v>
      </c>
    </row>
    <row r="86" spans="1:15" ht="19.5" customHeight="1" x14ac:dyDescent="0.35">
      <c r="A86" s="146" t="s">
        <v>363</v>
      </c>
      <c r="B86" s="147" t="s">
        <v>362</v>
      </c>
      <c r="C86" s="176" t="s">
        <v>361</v>
      </c>
      <c r="D86" s="177"/>
      <c r="E86" s="146" t="s">
        <v>360</v>
      </c>
      <c r="F86" s="146" t="s">
        <v>359</v>
      </c>
      <c r="G86" s="144" t="s">
        <v>358</v>
      </c>
      <c r="H86" s="146" t="s">
        <v>357</v>
      </c>
      <c r="I86" s="144">
        <v>0</v>
      </c>
      <c r="J86" s="145">
        <v>0</v>
      </c>
      <c r="K86" s="144" t="s">
        <v>289</v>
      </c>
      <c r="L86" s="144" t="s">
        <v>334</v>
      </c>
      <c r="M86" s="144">
        <v>0</v>
      </c>
      <c r="N86" s="145">
        <v>0</v>
      </c>
      <c r="O86" s="144" t="s">
        <v>300</v>
      </c>
    </row>
    <row r="87" spans="1:15" ht="19.5" customHeight="1" x14ac:dyDescent="0.35">
      <c r="A87" s="146" t="s">
        <v>356</v>
      </c>
      <c r="B87" s="147" t="s">
        <v>355</v>
      </c>
      <c r="C87" s="176" t="s">
        <v>354</v>
      </c>
      <c r="D87" s="177"/>
      <c r="E87" s="146" t="s">
        <v>353</v>
      </c>
      <c r="F87" s="146" t="s">
        <v>352</v>
      </c>
      <c r="G87" s="144" t="s">
        <v>351</v>
      </c>
      <c r="H87" s="146" t="s">
        <v>350</v>
      </c>
      <c r="I87" s="144">
        <v>26.81</v>
      </c>
      <c r="J87" s="145">
        <v>160028.89000000001</v>
      </c>
      <c r="K87" s="144" t="s">
        <v>349</v>
      </c>
      <c r="L87" s="144" t="s">
        <v>334</v>
      </c>
      <c r="M87" s="144">
        <v>0</v>
      </c>
      <c r="N87" s="145">
        <v>0</v>
      </c>
      <c r="O87" s="144">
        <v>0</v>
      </c>
    </row>
    <row r="88" spans="1:15" ht="19.5" customHeight="1" x14ac:dyDescent="0.35">
      <c r="A88" s="146" t="s">
        <v>348</v>
      </c>
      <c r="B88" s="147" t="s">
        <v>347</v>
      </c>
      <c r="C88" s="176" t="s">
        <v>346</v>
      </c>
      <c r="D88" s="177"/>
      <c r="E88" s="146" t="s">
        <v>345</v>
      </c>
      <c r="F88" s="146" t="s">
        <v>344</v>
      </c>
      <c r="G88" s="144" t="s">
        <v>343</v>
      </c>
      <c r="H88" s="146" t="s">
        <v>342</v>
      </c>
      <c r="I88" s="144">
        <v>1.91</v>
      </c>
      <c r="J88" s="145">
        <v>5403.39</v>
      </c>
      <c r="K88" s="144" t="s">
        <v>209</v>
      </c>
      <c r="L88" s="144" t="s">
        <v>334</v>
      </c>
      <c r="M88" s="144" t="s">
        <v>301</v>
      </c>
      <c r="N88" s="145">
        <v>5403.39</v>
      </c>
      <c r="O88" s="144" t="s">
        <v>300</v>
      </c>
    </row>
    <row r="89" spans="1:15" ht="19.5" customHeight="1" x14ac:dyDescent="0.35">
      <c r="A89" s="146" t="s">
        <v>341</v>
      </c>
      <c r="B89" s="147" t="s">
        <v>340</v>
      </c>
      <c r="C89" s="176" t="s">
        <v>339</v>
      </c>
      <c r="D89" s="177"/>
      <c r="E89" s="146" t="s">
        <v>338</v>
      </c>
      <c r="F89" s="146" t="s">
        <v>337</v>
      </c>
      <c r="G89" s="144" t="s">
        <v>336</v>
      </c>
      <c r="H89" s="146" t="s">
        <v>335</v>
      </c>
      <c r="I89" s="144">
        <v>0</v>
      </c>
      <c r="J89" s="145">
        <v>0</v>
      </c>
      <c r="K89" s="144" t="s">
        <v>289</v>
      </c>
      <c r="L89" s="144" t="s">
        <v>334</v>
      </c>
      <c r="M89" s="144">
        <v>0</v>
      </c>
      <c r="N89" s="145">
        <v>0</v>
      </c>
      <c r="O89" s="144" t="s">
        <v>300</v>
      </c>
    </row>
    <row r="90" spans="1:15" ht="29" customHeight="1" x14ac:dyDescent="0.35">
      <c r="A90" s="146" t="s">
        <v>333</v>
      </c>
      <c r="B90" s="147" t="s">
        <v>332</v>
      </c>
      <c r="C90" s="176" t="s">
        <v>171</v>
      </c>
      <c r="D90" s="177"/>
      <c r="E90" s="146" t="s">
        <v>331</v>
      </c>
      <c r="F90" s="146" t="s">
        <v>330</v>
      </c>
      <c r="G90" s="144" t="s">
        <v>329</v>
      </c>
      <c r="H90" s="146" t="s">
        <v>328</v>
      </c>
      <c r="I90" s="144">
        <v>10</v>
      </c>
      <c r="J90" s="145">
        <v>46500</v>
      </c>
      <c r="K90" s="144" t="s">
        <v>327</v>
      </c>
      <c r="L90" s="144" t="s">
        <v>262</v>
      </c>
      <c r="M90" s="144">
        <v>0</v>
      </c>
      <c r="N90" s="145">
        <v>0</v>
      </c>
      <c r="O90" s="144">
        <v>0</v>
      </c>
    </row>
    <row r="91" spans="1:15" ht="13.75" customHeight="1" x14ac:dyDescent="0.35">
      <c r="A91" s="165" t="s">
        <v>272</v>
      </c>
      <c r="B91" s="166"/>
      <c r="C91" s="166"/>
      <c r="D91" s="166"/>
      <c r="E91" s="166"/>
      <c r="F91" s="166"/>
      <c r="G91" s="166"/>
      <c r="H91" s="167">
        <v>26285366.579999998</v>
      </c>
      <c r="I91" s="167"/>
      <c r="J91" s="168"/>
      <c r="K91" s="143" t="s">
        <v>326</v>
      </c>
      <c r="L91" s="143">
        <v>0</v>
      </c>
      <c r="M91" s="143">
        <v>0</v>
      </c>
      <c r="N91" s="143">
        <v>0</v>
      </c>
      <c r="O91" s="143">
        <v>0</v>
      </c>
    </row>
    <row r="92" spans="1:15" ht="13.75" customHeight="1" x14ac:dyDescent="0.35">
      <c r="A92" s="169" t="s">
        <v>325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</row>
    <row r="93" spans="1:15" ht="19.5" customHeight="1" x14ac:dyDescent="0.35">
      <c r="A93" s="146" t="s">
        <v>324</v>
      </c>
      <c r="B93" s="147" t="s">
        <v>323</v>
      </c>
      <c r="C93" s="176" t="s">
        <v>322</v>
      </c>
      <c r="D93" s="177"/>
      <c r="E93" s="146" t="s">
        <v>321</v>
      </c>
      <c r="F93" s="146" t="s">
        <v>320</v>
      </c>
      <c r="G93" s="144" t="s">
        <v>319</v>
      </c>
      <c r="H93" s="146" t="s">
        <v>318</v>
      </c>
      <c r="I93" s="144">
        <v>1.01</v>
      </c>
      <c r="J93" s="145">
        <v>2857078.91</v>
      </c>
      <c r="K93" s="144" t="s">
        <v>317</v>
      </c>
      <c r="L93" s="144" t="s">
        <v>262</v>
      </c>
      <c r="M93" s="144">
        <v>0</v>
      </c>
      <c r="N93" s="145">
        <v>0</v>
      </c>
      <c r="O93" s="144">
        <v>0</v>
      </c>
    </row>
    <row r="94" spans="1:15" ht="19.5" customHeight="1" x14ac:dyDescent="0.35">
      <c r="A94" s="146" t="s">
        <v>316</v>
      </c>
      <c r="B94" s="147" t="s">
        <v>315</v>
      </c>
      <c r="C94" s="176" t="s">
        <v>314</v>
      </c>
      <c r="D94" s="177"/>
      <c r="E94" s="146" t="s">
        <v>313</v>
      </c>
      <c r="F94" s="146" t="s">
        <v>312</v>
      </c>
      <c r="G94" s="144" t="s">
        <v>311</v>
      </c>
      <c r="H94" s="146" t="s">
        <v>310</v>
      </c>
      <c r="I94" s="144">
        <v>0.41</v>
      </c>
      <c r="J94" s="145">
        <v>587375.43000000005</v>
      </c>
      <c r="K94" s="144" t="s">
        <v>309</v>
      </c>
      <c r="L94" s="144" t="s">
        <v>262</v>
      </c>
      <c r="M94" s="144">
        <v>0</v>
      </c>
      <c r="N94" s="145">
        <v>0</v>
      </c>
      <c r="O94" s="144">
        <v>0</v>
      </c>
    </row>
    <row r="95" spans="1:15" ht="11" customHeight="1" x14ac:dyDescent="0.35">
      <c r="A95" s="146" t="s">
        <v>308</v>
      </c>
      <c r="B95" s="147" t="s">
        <v>307</v>
      </c>
      <c r="C95" s="176" t="s">
        <v>306</v>
      </c>
      <c r="D95" s="177"/>
      <c r="E95" s="146" t="s">
        <v>305</v>
      </c>
      <c r="F95" s="146" t="s">
        <v>304</v>
      </c>
      <c r="G95" s="144" t="s">
        <v>303</v>
      </c>
      <c r="H95" s="146" t="s">
        <v>302</v>
      </c>
      <c r="I95" s="144">
        <v>0.04</v>
      </c>
      <c r="J95" s="145">
        <v>6800</v>
      </c>
      <c r="K95" s="144" t="s">
        <v>209</v>
      </c>
      <c r="L95" s="144" t="s">
        <v>262</v>
      </c>
      <c r="M95" s="144" t="s">
        <v>301</v>
      </c>
      <c r="N95" s="145">
        <v>6800</v>
      </c>
      <c r="O95" s="144" t="s">
        <v>300</v>
      </c>
    </row>
    <row r="96" spans="1:15" ht="13.75" customHeight="1" x14ac:dyDescent="0.35">
      <c r="A96" s="165" t="s">
        <v>261</v>
      </c>
      <c r="B96" s="166"/>
      <c r="C96" s="166"/>
      <c r="D96" s="166"/>
      <c r="E96" s="166"/>
      <c r="F96" s="166"/>
      <c r="G96" s="166"/>
      <c r="H96" s="167">
        <v>3451254.34</v>
      </c>
      <c r="I96" s="167"/>
      <c r="J96" s="168"/>
      <c r="K96" s="143" t="s">
        <v>299</v>
      </c>
      <c r="L96" s="143">
        <v>0</v>
      </c>
      <c r="M96" s="143">
        <v>0</v>
      </c>
      <c r="N96" s="143">
        <v>0</v>
      </c>
      <c r="O96" s="143">
        <v>0</v>
      </c>
    </row>
    <row r="97" spans="1:15" ht="13.75" customHeight="1" x14ac:dyDescent="0.35">
      <c r="A97" s="165" t="s">
        <v>298</v>
      </c>
      <c r="B97" s="166"/>
      <c r="C97" s="166"/>
      <c r="D97" s="166"/>
      <c r="E97" s="166"/>
      <c r="F97" s="166"/>
      <c r="G97" s="166"/>
      <c r="H97" s="167">
        <v>29736620.920000002</v>
      </c>
      <c r="I97" s="167"/>
      <c r="J97" s="168"/>
      <c r="K97" s="143" t="s">
        <v>297</v>
      </c>
      <c r="L97" s="143">
        <v>0</v>
      </c>
      <c r="M97" s="143">
        <v>0</v>
      </c>
      <c r="N97" s="143">
        <v>0</v>
      </c>
      <c r="O97" s="143">
        <v>0</v>
      </c>
    </row>
    <row r="98" spans="1:15" ht="13.75" customHeight="1" x14ac:dyDescent="0.35">
      <c r="A98" s="169" t="s">
        <v>296</v>
      </c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</row>
    <row r="99" spans="1:15" ht="48" customHeight="1" x14ac:dyDescent="0.35">
      <c r="A99" s="146" t="s">
        <v>295</v>
      </c>
      <c r="B99" s="147" t="s">
        <v>294</v>
      </c>
      <c r="C99" s="176" t="s">
        <v>293</v>
      </c>
      <c r="D99" s="177"/>
      <c r="E99" s="146" t="s">
        <v>292</v>
      </c>
      <c r="F99" s="146" t="s">
        <v>291</v>
      </c>
      <c r="G99" s="144" t="s">
        <v>289</v>
      </c>
      <c r="H99" s="146" t="s">
        <v>290</v>
      </c>
      <c r="I99" s="144">
        <v>0.99799599999999999</v>
      </c>
      <c r="J99" s="145">
        <v>1025.94</v>
      </c>
      <c r="K99" s="144" t="s">
        <v>289</v>
      </c>
      <c r="L99" s="144" t="s">
        <v>262</v>
      </c>
      <c r="M99" s="144">
        <v>0</v>
      </c>
      <c r="N99" s="145">
        <v>0</v>
      </c>
      <c r="O99" s="144">
        <v>0</v>
      </c>
    </row>
    <row r="100" spans="1:15" ht="19.5" customHeight="1" x14ac:dyDescent="0.35">
      <c r="A100" s="146" t="s">
        <v>288</v>
      </c>
      <c r="B100" s="147" t="s">
        <v>287</v>
      </c>
      <c r="C100" s="176" t="s">
        <v>286</v>
      </c>
      <c r="D100" s="177"/>
      <c r="E100" s="146" t="s">
        <v>285</v>
      </c>
      <c r="F100" s="146" t="s">
        <v>284</v>
      </c>
      <c r="G100" s="144" t="s">
        <v>283</v>
      </c>
      <c r="H100" s="146" t="s">
        <v>282</v>
      </c>
      <c r="I100" s="144">
        <v>108.02126199999999</v>
      </c>
      <c r="J100" s="145">
        <v>11126.19</v>
      </c>
      <c r="K100" s="144" t="s">
        <v>224</v>
      </c>
      <c r="L100" s="144" t="s">
        <v>262</v>
      </c>
      <c r="M100" s="144">
        <v>0</v>
      </c>
      <c r="N100" s="145">
        <v>0</v>
      </c>
      <c r="O100" s="144">
        <v>0</v>
      </c>
    </row>
    <row r="101" spans="1:15" ht="19.5" customHeight="1" x14ac:dyDescent="0.35">
      <c r="A101" s="146" t="s">
        <v>281</v>
      </c>
      <c r="B101" s="147" t="s">
        <v>278</v>
      </c>
      <c r="C101" s="176" t="s">
        <v>280</v>
      </c>
      <c r="D101" s="177"/>
      <c r="E101" s="146" t="s">
        <v>276</v>
      </c>
      <c r="F101" s="146" t="s">
        <v>275</v>
      </c>
      <c r="G101" s="144" t="s">
        <v>274</v>
      </c>
      <c r="H101" s="146" t="s">
        <v>273</v>
      </c>
      <c r="I101" s="144">
        <v>102.74</v>
      </c>
      <c r="J101" s="145">
        <v>6164.4</v>
      </c>
      <c r="K101" s="144" t="s">
        <v>209</v>
      </c>
      <c r="L101" s="144" t="s">
        <v>262</v>
      </c>
      <c r="M101" s="144">
        <v>0</v>
      </c>
      <c r="N101" s="145">
        <v>0</v>
      </c>
      <c r="O101" s="144">
        <v>0</v>
      </c>
    </row>
    <row r="102" spans="1:15" ht="19.5" customHeight="1" x14ac:dyDescent="0.35">
      <c r="A102" s="146" t="s">
        <v>279</v>
      </c>
      <c r="B102" s="147" t="s">
        <v>278</v>
      </c>
      <c r="C102" s="176" t="s">
        <v>277</v>
      </c>
      <c r="D102" s="177"/>
      <c r="E102" s="146" t="s">
        <v>276</v>
      </c>
      <c r="F102" s="146" t="s">
        <v>275</v>
      </c>
      <c r="G102" s="144" t="s">
        <v>274</v>
      </c>
      <c r="H102" s="146" t="s">
        <v>273</v>
      </c>
      <c r="I102" s="144">
        <v>102.74</v>
      </c>
      <c r="J102" s="145">
        <v>6164.4</v>
      </c>
      <c r="K102" s="144" t="s">
        <v>209</v>
      </c>
      <c r="L102" s="144" t="s">
        <v>262</v>
      </c>
      <c r="M102" s="144">
        <v>0</v>
      </c>
      <c r="N102" s="145">
        <v>0</v>
      </c>
      <c r="O102" s="144">
        <v>0</v>
      </c>
    </row>
    <row r="103" spans="1:15" ht="13.75" customHeight="1" x14ac:dyDescent="0.35">
      <c r="A103" s="165" t="s">
        <v>272</v>
      </c>
      <c r="B103" s="166"/>
      <c r="C103" s="166"/>
      <c r="D103" s="166"/>
      <c r="E103" s="166"/>
      <c r="F103" s="166"/>
      <c r="G103" s="166"/>
      <c r="H103" s="167">
        <v>24480.93</v>
      </c>
      <c r="I103" s="167"/>
      <c r="J103" s="168"/>
      <c r="K103" s="143" t="s">
        <v>94</v>
      </c>
      <c r="L103" s="143">
        <v>0</v>
      </c>
      <c r="M103" s="143">
        <v>0</v>
      </c>
      <c r="N103" s="143">
        <v>0</v>
      </c>
      <c r="O103" s="143">
        <v>0</v>
      </c>
    </row>
    <row r="104" spans="1:15" ht="13.75" customHeight="1" x14ac:dyDescent="0.35">
      <c r="A104" s="165" t="s">
        <v>271</v>
      </c>
      <c r="B104" s="166"/>
      <c r="C104" s="166"/>
      <c r="D104" s="166"/>
      <c r="E104" s="166"/>
      <c r="F104" s="166"/>
      <c r="G104" s="166"/>
      <c r="H104" s="167">
        <v>24480.93</v>
      </c>
      <c r="I104" s="167"/>
      <c r="J104" s="168"/>
      <c r="K104" s="143" t="s">
        <v>94</v>
      </c>
      <c r="L104" s="143">
        <v>0</v>
      </c>
      <c r="M104" s="143">
        <v>0</v>
      </c>
      <c r="N104" s="143">
        <v>0</v>
      </c>
      <c r="O104" s="143">
        <v>0</v>
      </c>
    </row>
    <row r="105" spans="1:15" ht="13.75" customHeight="1" x14ac:dyDescent="0.35">
      <c r="A105" s="169" t="s">
        <v>270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</row>
    <row r="106" spans="1:15" ht="19.5" customHeight="1" x14ac:dyDescent="0.35">
      <c r="A106" s="146" t="s">
        <v>269</v>
      </c>
      <c r="B106" s="147" t="s">
        <v>268</v>
      </c>
      <c r="C106" s="176" t="s">
        <v>267</v>
      </c>
      <c r="D106" s="177"/>
      <c r="E106" s="146" t="s">
        <v>266</v>
      </c>
      <c r="F106" s="146" t="s">
        <v>265</v>
      </c>
      <c r="G106" s="144" t="s">
        <v>264</v>
      </c>
      <c r="H106" s="146" t="s">
        <v>263</v>
      </c>
      <c r="I106" s="144">
        <v>4.1235999999999997</v>
      </c>
      <c r="J106" s="145">
        <v>152573.20000000001</v>
      </c>
      <c r="K106" s="149">
        <f>J106/J113</f>
        <v>5.0948449935522364E-3</v>
      </c>
      <c r="L106" s="144" t="s">
        <v>262</v>
      </c>
      <c r="M106" s="144">
        <v>0</v>
      </c>
      <c r="N106" s="145">
        <v>0</v>
      </c>
      <c r="O106" s="144">
        <v>0</v>
      </c>
    </row>
    <row r="107" spans="1:15" ht="13.75" customHeight="1" x14ac:dyDescent="0.35">
      <c r="A107" s="165" t="s">
        <v>261</v>
      </c>
      <c r="B107" s="166"/>
      <c r="C107" s="166"/>
      <c r="D107" s="166"/>
      <c r="E107" s="166"/>
      <c r="F107" s="166"/>
      <c r="G107" s="166"/>
      <c r="H107" s="167">
        <v>152573.20000000001</v>
      </c>
      <c r="I107" s="167"/>
      <c r="J107" s="168"/>
      <c r="K107" s="143" t="s">
        <v>97</v>
      </c>
      <c r="L107" s="143">
        <v>0</v>
      </c>
      <c r="M107" s="143">
        <v>0</v>
      </c>
      <c r="N107" s="143">
        <v>0</v>
      </c>
      <c r="O107" s="143">
        <v>0</v>
      </c>
    </row>
    <row r="108" spans="1:15" ht="13.75" customHeight="1" x14ac:dyDescent="0.35">
      <c r="A108" s="165" t="s">
        <v>260</v>
      </c>
      <c r="B108" s="166"/>
      <c r="C108" s="166"/>
      <c r="D108" s="166"/>
      <c r="E108" s="166"/>
      <c r="F108" s="166"/>
      <c r="G108" s="166"/>
      <c r="H108" s="167">
        <v>152573.20000000001</v>
      </c>
      <c r="I108" s="167"/>
      <c r="J108" s="168"/>
      <c r="K108" s="143" t="s">
        <v>97</v>
      </c>
      <c r="L108" s="143">
        <v>0</v>
      </c>
      <c r="M108" s="143">
        <v>0</v>
      </c>
      <c r="N108" s="143">
        <v>0</v>
      </c>
      <c r="O108" s="143">
        <v>0</v>
      </c>
    </row>
    <row r="109" spans="1:15" ht="0.25" customHeight="1" x14ac:dyDescent="0.35"/>
    <row r="110" spans="1:15" ht="29" customHeight="1" x14ac:dyDescent="0.35">
      <c r="A110" s="142" t="s">
        <v>26</v>
      </c>
      <c r="B110" s="142" t="s">
        <v>162</v>
      </c>
      <c r="C110" s="178" t="s">
        <v>259</v>
      </c>
      <c r="D110" s="179"/>
      <c r="E110" s="142" t="s">
        <v>258</v>
      </c>
      <c r="F110" s="142" t="s">
        <v>257</v>
      </c>
      <c r="G110" s="142" t="s">
        <v>256</v>
      </c>
      <c r="H110" s="142" t="s">
        <v>255</v>
      </c>
      <c r="I110" s="142" t="s">
        <v>254</v>
      </c>
      <c r="J110" s="142" t="s">
        <v>253</v>
      </c>
      <c r="K110" s="142" t="s">
        <v>252</v>
      </c>
      <c r="L110" s="142" t="s">
        <v>251</v>
      </c>
      <c r="M110" s="142" t="s">
        <v>250</v>
      </c>
      <c r="N110" s="142" t="s">
        <v>249</v>
      </c>
      <c r="O110" s="142" t="s">
        <v>248</v>
      </c>
    </row>
    <row r="111" spans="1:15" ht="18.25" customHeight="1" x14ac:dyDescent="0.35">
      <c r="A111" s="141" t="s">
        <v>89</v>
      </c>
      <c r="B111" s="141" t="s">
        <v>92</v>
      </c>
      <c r="C111" s="170" t="s">
        <v>95</v>
      </c>
      <c r="D111" s="171"/>
      <c r="E111" s="141" t="s">
        <v>98</v>
      </c>
      <c r="F111" s="141" t="s">
        <v>100</v>
      </c>
      <c r="G111" s="141" t="s">
        <v>247</v>
      </c>
      <c r="H111" s="141" t="s">
        <v>105</v>
      </c>
      <c r="I111" s="141" t="s">
        <v>246</v>
      </c>
      <c r="J111" s="141" t="s">
        <v>245</v>
      </c>
      <c r="K111" s="141" t="s">
        <v>244</v>
      </c>
      <c r="L111" s="141" t="s">
        <v>243</v>
      </c>
      <c r="M111" s="141" t="s">
        <v>242</v>
      </c>
      <c r="N111" s="141" t="s">
        <v>241</v>
      </c>
      <c r="O111" s="141" t="s">
        <v>240</v>
      </c>
    </row>
    <row r="112" spans="1:15" ht="16.5" customHeight="1" x14ac:dyDescent="0.35">
      <c r="A112" s="172" t="s">
        <v>239</v>
      </c>
      <c r="B112" s="173"/>
      <c r="C112" s="173"/>
      <c r="D112" s="173"/>
      <c r="E112" s="173"/>
      <c r="F112" s="173"/>
      <c r="G112" s="173"/>
      <c r="H112" s="174">
        <v>29913675.050000001</v>
      </c>
      <c r="I112" s="174"/>
      <c r="J112" s="175"/>
      <c r="K112" s="163">
        <f>H112/J113</f>
        <v>0.99890110168260826</v>
      </c>
      <c r="L112" s="140">
        <v>0</v>
      </c>
      <c r="M112" s="140">
        <v>0</v>
      </c>
      <c r="N112" s="140">
        <v>0</v>
      </c>
      <c r="O112" s="140">
        <v>0</v>
      </c>
    </row>
    <row r="113" spans="1:15" ht="15" customHeight="1" x14ac:dyDescent="0.35">
      <c r="A113" s="158" t="s">
        <v>830</v>
      </c>
      <c r="B113" s="159"/>
      <c r="C113" s="159"/>
      <c r="D113" s="159"/>
      <c r="E113" s="159"/>
      <c r="F113" s="159"/>
      <c r="G113" s="159"/>
      <c r="H113" s="159"/>
      <c r="I113" s="159"/>
      <c r="J113" s="160">
        <v>29946583.300000001</v>
      </c>
      <c r="K113" s="161"/>
      <c r="L113" s="159"/>
      <c r="M113" s="159"/>
      <c r="N113" s="159"/>
      <c r="O113" s="162"/>
    </row>
  </sheetData>
  <mergeCells count="129">
    <mergeCell ref="A1:C1"/>
    <mergeCell ref="D1:J1"/>
    <mergeCell ref="K1:O1"/>
    <mergeCell ref="A2:C2"/>
    <mergeCell ref="D2:J2"/>
    <mergeCell ref="K2:O2"/>
    <mergeCell ref="A3:C3"/>
    <mergeCell ref="D3:J3"/>
    <mergeCell ref="K3:O3"/>
    <mergeCell ref="A4:C4"/>
    <mergeCell ref="D4:J4"/>
    <mergeCell ref="K4:O4"/>
    <mergeCell ref="A5:C5"/>
    <mergeCell ref="D5:J5"/>
    <mergeCell ref="K5:O5"/>
    <mergeCell ref="A6:C6"/>
    <mergeCell ref="D6:J6"/>
    <mergeCell ref="K6:O6"/>
    <mergeCell ref="A7:C7"/>
    <mergeCell ref="D7:J7"/>
    <mergeCell ref="K7:O7"/>
    <mergeCell ref="A8:O8"/>
    <mergeCell ref="C10:D10"/>
    <mergeCell ref="C11:D11"/>
    <mergeCell ref="A12:O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3:D83"/>
    <mergeCell ref="C84:D84"/>
    <mergeCell ref="C85:D85"/>
    <mergeCell ref="C86:D86"/>
    <mergeCell ref="C87:D87"/>
    <mergeCell ref="C88:D88"/>
    <mergeCell ref="C89:D89"/>
    <mergeCell ref="C90:D90"/>
    <mergeCell ref="A91:G91"/>
    <mergeCell ref="H91:J91"/>
    <mergeCell ref="A92:O92"/>
    <mergeCell ref="C93:D93"/>
    <mergeCell ref="C94:D94"/>
    <mergeCell ref="C95:D95"/>
    <mergeCell ref="A96:G96"/>
    <mergeCell ref="H96:J96"/>
    <mergeCell ref="A97:G97"/>
    <mergeCell ref="H97:J97"/>
    <mergeCell ref="A98:O98"/>
    <mergeCell ref="C99:D99"/>
    <mergeCell ref="C100:D100"/>
    <mergeCell ref="C101:D101"/>
    <mergeCell ref="C102:D102"/>
    <mergeCell ref="A103:G103"/>
    <mergeCell ref="H103:J103"/>
    <mergeCell ref="A104:G104"/>
    <mergeCell ref="H104:J104"/>
    <mergeCell ref="A105:O105"/>
    <mergeCell ref="C111:D111"/>
    <mergeCell ref="A112:G112"/>
    <mergeCell ref="H112:J112"/>
    <mergeCell ref="C106:D106"/>
    <mergeCell ref="A107:G107"/>
    <mergeCell ref="H107:J107"/>
    <mergeCell ref="A108:G108"/>
    <mergeCell ref="H108:J108"/>
    <mergeCell ref="C110:D110"/>
  </mergeCells>
  <pageMargins left="0.39370078740157483" right="0.39370078740157483" top="0.39370078740157483" bottom="0.39370078740157483" header="0.51181102362204722" footer="0.51181102362204722"/>
  <pageSetup scale="90" orientation="landscape" r:id="rId1"/>
  <rowBreaks count="4" manualBreakCount="4">
    <brk id="28" max="16383" man="1"/>
    <brk id="55" max="16383" man="1"/>
    <brk id="82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8D3D6-AE44-44AF-8B6E-F5E3014B12E1}">
  <dimension ref="A1:N210"/>
  <sheetViews>
    <sheetView topLeftCell="C1" zoomScaleNormal="100" workbookViewId="0">
      <selection activeCell="J209" sqref="J209"/>
    </sheetView>
  </sheetViews>
  <sheetFormatPr defaultColWidth="9.1796875" defaultRowHeight="14.5" x14ac:dyDescent="0.35"/>
  <cols>
    <col min="1" max="1" width="17.54296875" style="57" customWidth="1"/>
    <col min="2" max="2" width="14.90625" style="57" customWidth="1"/>
    <col min="3" max="3" width="15.453125" style="57" customWidth="1"/>
    <col min="4" max="4" width="12.453125" style="57" customWidth="1"/>
    <col min="5" max="5" width="11" style="57" customWidth="1"/>
    <col min="6" max="6" width="15.54296875" style="57" customWidth="1"/>
    <col min="7" max="7" width="12.54296875" style="57" customWidth="1"/>
    <col min="8" max="8" width="11.36328125" style="57" customWidth="1"/>
    <col min="9" max="9" width="14.26953125" style="57" customWidth="1"/>
    <col min="10" max="10" width="11.08984375" style="57" customWidth="1"/>
    <col min="11" max="11" width="14.1796875" style="57" customWidth="1"/>
    <col min="12" max="12" width="15.1796875" style="57" customWidth="1"/>
    <col min="13" max="13" width="14.453125" style="57" customWidth="1"/>
    <col min="14" max="14" width="8.7265625" style="57" customWidth="1"/>
    <col min="15" max="16384" width="9.1796875" style="57"/>
  </cols>
  <sheetData>
    <row r="1" spans="1:14" ht="27.5" customHeight="1" x14ac:dyDescent="0.25">
      <c r="A1" s="54" t="s">
        <v>119</v>
      </c>
      <c r="B1" s="55" t="s">
        <v>120</v>
      </c>
      <c r="C1" s="56"/>
      <c r="D1" s="56"/>
    </row>
    <row r="2" spans="1:14" x14ac:dyDescent="0.35">
      <c r="A2" s="54" t="s">
        <v>121</v>
      </c>
      <c r="B2" s="58" t="s">
        <v>54</v>
      </c>
      <c r="C2" s="59"/>
      <c r="D2" s="59"/>
      <c r="F2" s="60"/>
      <c r="K2" s="61"/>
      <c r="N2" s="62" t="s">
        <v>122</v>
      </c>
    </row>
    <row r="3" spans="1:14" ht="22.5" customHeight="1" x14ac:dyDescent="0.25">
      <c r="A3" s="54" t="s">
        <v>123</v>
      </c>
      <c r="B3" s="56" t="s">
        <v>124</v>
      </c>
      <c r="C3" s="59"/>
      <c r="D3" s="59"/>
    </row>
    <row r="4" spans="1:14" ht="22" customHeight="1" x14ac:dyDescent="0.35">
      <c r="A4" s="54" t="s">
        <v>0</v>
      </c>
      <c r="B4" s="59" t="s">
        <v>1</v>
      </c>
      <c r="C4" s="59"/>
      <c r="D4" s="59"/>
      <c r="I4" s="61"/>
    </row>
    <row r="5" spans="1:14" x14ac:dyDescent="0.25">
      <c r="A5" s="54" t="s">
        <v>125</v>
      </c>
      <c r="B5" s="63">
        <v>4200030730007</v>
      </c>
      <c r="C5" s="64"/>
      <c r="D5" s="64"/>
      <c r="H5" s="60"/>
    </row>
    <row r="6" spans="1:14" x14ac:dyDescent="0.25">
      <c r="A6" s="54" t="s">
        <v>126</v>
      </c>
      <c r="B6" s="65">
        <v>4200030490006</v>
      </c>
      <c r="C6" s="66"/>
      <c r="D6" s="66"/>
    </row>
    <row r="8" spans="1:14" s="69" customFormat="1" ht="15" customHeight="1" x14ac:dyDescent="0.35">
      <c r="A8" s="67" t="s">
        <v>127</v>
      </c>
      <c r="B8" s="68"/>
      <c r="C8" s="67"/>
      <c r="D8" s="68"/>
      <c r="E8" s="68"/>
      <c r="F8" s="68"/>
      <c r="G8" s="68"/>
      <c r="H8" s="68"/>
      <c r="I8" s="68"/>
      <c r="J8" s="68"/>
      <c r="K8" s="68"/>
      <c r="L8" s="68"/>
    </row>
    <row r="9" spans="1:14" s="69" customFormat="1" ht="67.5" customHeight="1" x14ac:dyDescent="0.35">
      <c r="A9" s="70" t="s">
        <v>128</v>
      </c>
      <c r="B9" s="184" t="s">
        <v>129</v>
      </c>
      <c r="C9" s="185"/>
      <c r="D9" s="185"/>
      <c r="E9" s="185"/>
      <c r="F9" s="186"/>
      <c r="G9" s="187" t="s">
        <v>130</v>
      </c>
      <c r="H9" s="188"/>
      <c r="I9" s="188"/>
      <c r="J9" s="188"/>
      <c r="K9" s="188"/>
      <c r="L9" s="71" t="s">
        <v>131</v>
      </c>
      <c r="M9" s="71" t="s">
        <v>132</v>
      </c>
      <c r="N9" s="71" t="s">
        <v>133</v>
      </c>
    </row>
    <row r="10" spans="1:14" s="69" customFormat="1" ht="60" customHeight="1" x14ac:dyDescent="0.35">
      <c r="A10" s="72"/>
      <c r="B10" s="73" t="s">
        <v>134</v>
      </c>
      <c r="C10" s="73" t="s">
        <v>135</v>
      </c>
      <c r="D10" s="73" t="s">
        <v>136</v>
      </c>
      <c r="E10" s="73" t="s">
        <v>137</v>
      </c>
      <c r="F10" s="73" t="s">
        <v>138</v>
      </c>
      <c r="G10" s="74" t="s">
        <v>139</v>
      </c>
      <c r="H10" s="74" t="s">
        <v>140</v>
      </c>
      <c r="I10" s="74" t="s">
        <v>141</v>
      </c>
      <c r="J10" s="74" t="s">
        <v>142</v>
      </c>
      <c r="K10" s="73" t="s">
        <v>138</v>
      </c>
      <c r="L10" s="72"/>
      <c r="M10" s="72"/>
      <c r="N10" s="72"/>
    </row>
    <row r="11" spans="1:14" s="69" customFormat="1" ht="14.25" customHeight="1" x14ac:dyDescent="0.35">
      <c r="A11" s="75">
        <v>1</v>
      </c>
      <c r="B11" s="76">
        <v>2</v>
      </c>
      <c r="C11" s="76">
        <v>3</v>
      </c>
      <c r="D11" s="76">
        <v>4</v>
      </c>
      <c r="E11" s="76">
        <v>5</v>
      </c>
      <c r="F11" s="77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  <c r="L11" s="75" t="s">
        <v>143</v>
      </c>
      <c r="M11" s="75">
        <v>13</v>
      </c>
      <c r="N11" s="75" t="s">
        <v>144</v>
      </c>
    </row>
    <row r="12" spans="1:14" x14ac:dyDescent="0.35">
      <c r="A12" s="78">
        <v>43466</v>
      </c>
      <c r="B12" s="79">
        <v>237998.35</v>
      </c>
      <c r="C12" s="79">
        <v>33737327.550000004</v>
      </c>
      <c r="D12" s="79">
        <v>27950.03</v>
      </c>
      <c r="E12" s="80">
        <v>0</v>
      </c>
      <c r="F12" s="81">
        <f>B12+C12+D12+E12</f>
        <v>34003275.930000007</v>
      </c>
      <c r="G12" s="82">
        <v>0</v>
      </c>
      <c r="H12" s="82">
        <v>-20076.36</v>
      </c>
      <c r="I12" s="82">
        <v>-62208.76</v>
      </c>
      <c r="J12" s="82">
        <v>0</v>
      </c>
      <c r="K12" s="81">
        <f>G12+H12+I12+J12</f>
        <v>-82285.119999999995</v>
      </c>
      <c r="L12" s="83">
        <f>F12+K12</f>
        <v>33920990.81000001</v>
      </c>
      <c r="M12" s="84">
        <v>4076253</v>
      </c>
      <c r="N12" s="81">
        <f t="shared" ref="N12:N42" si="0">L12/M12</f>
        <v>8.3216107562509016</v>
      </c>
    </row>
    <row r="13" spans="1:14" x14ac:dyDescent="0.35">
      <c r="A13" s="78">
        <v>43467</v>
      </c>
      <c r="B13" s="79">
        <v>237998.35</v>
      </c>
      <c r="C13" s="79">
        <v>33737316.450000003</v>
      </c>
      <c r="D13" s="79">
        <v>27950.03</v>
      </c>
      <c r="E13" s="80">
        <v>0</v>
      </c>
      <c r="F13" s="81">
        <f t="shared" ref="F13:F42" si="1">B13+C13+D13+E13</f>
        <v>34003264.830000006</v>
      </c>
      <c r="G13" s="82">
        <v>0</v>
      </c>
      <c r="H13" s="82">
        <v>-20076.36</v>
      </c>
      <c r="I13" s="82">
        <v>-62208.76</v>
      </c>
      <c r="J13" s="82">
        <v>0</v>
      </c>
      <c r="K13" s="81">
        <f t="shared" ref="K13:K42" si="2">G13+H13+I13+J13</f>
        <v>-82285.119999999995</v>
      </c>
      <c r="L13" s="83">
        <f t="shared" ref="L13:L42" si="3">F13+K13</f>
        <v>33920979.710000008</v>
      </c>
      <c r="M13" s="84">
        <v>4076253</v>
      </c>
      <c r="N13" s="81">
        <f t="shared" si="0"/>
        <v>8.3216080331618301</v>
      </c>
    </row>
    <row r="14" spans="1:14" x14ac:dyDescent="0.35">
      <c r="A14" s="78">
        <v>43468</v>
      </c>
      <c r="B14" s="79">
        <v>237998.35</v>
      </c>
      <c r="C14" s="79">
        <v>33769870.109999999</v>
      </c>
      <c r="D14" s="79">
        <v>27950.03</v>
      </c>
      <c r="E14" s="80">
        <v>0</v>
      </c>
      <c r="F14" s="81">
        <f t="shared" si="1"/>
        <v>34035818.490000002</v>
      </c>
      <c r="G14" s="82">
        <v>0</v>
      </c>
      <c r="H14" s="82">
        <v>-20076.36</v>
      </c>
      <c r="I14" s="82">
        <v>-62208.76</v>
      </c>
      <c r="J14" s="82">
        <v>0</v>
      </c>
      <c r="K14" s="81">
        <f t="shared" si="2"/>
        <v>-82285.119999999995</v>
      </c>
      <c r="L14" s="83">
        <f t="shared" si="3"/>
        <v>33953533.370000005</v>
      </c>
      <c r="M14" s="84">
        <v>4076253</v>
      </c>
      <c r="N14" s="81">
        <f t="shared" si="0"/>
        <v>8.3295942057571022</v>
      </c>
    </row>
    <row r="15" spans="1:14" x14ac:dyDescent="0.35">
      <c r="A15" s="78">
        <v>43469</v>
      </c>
      <c r="B15" s="79">
        <v>237998.35</v>
      </c>
      <c r="C15" s="79">
        <v>33773203.230000004</v>
      </c>
      <c r="D15" s="79">
        <v>27950.03</v>
      </c>
      <c r="E15" s="80">
        <v>0</v>
      </c>
      <c r="F15" s="81">
        <f t="shared" si="1"/>
        <v>34039151.610000007</v>
      </c>
      <c r="G15" s="82">
        <v>0</v>
      </c>
      <c r="H15" s="82">
        <v>-20076.36</v>
      </c>
      <c r="I15" s="82">
        <v>-62208.76</v>
      </c>
      <c r="J15" s="82">
        <v>0</v>
      </c>
      <c r="K15" s="81">
        <f t="shared" si="2"/>
        <v>-82285.119999999995</v>
      </c>
      <c r="L15" s="83">
        <f t="shared" si="3"/>
        <v>33956866.49000001</v>
      </c>
      <c r="M15" s="84">
        <v>4076253</v>
      </c>
      <c r="N15" s="81">
        <f t="shared" si="0"/>
        <v>8.330411897887597</v>
      </c>
    </row>
    <row r="16" spans="1:14" x14ac:dyDescent="0.35">
      <c r="A16" s="78">
        <v>43470</v>
      </c>
      <c r="B16" s="79">
        <v>237998.35</v>
      </c>
      <c r="C16" s="79">
        <v>33773100.789999999</v>
      </c>
      <c r="D16" s="79">
        <v>27950.03</v>
      </c>
      <c r="E16" s="80">
        <v>0</v>
      </c>
      <c r="F16" s="81">
        <f t="shared" si="1"/>
        <v>34039049.170000002</v>
      </c>
      <c r="G16" s="82">
        <v>0</v>
      </c>
      <c r="H16" s="82">
        <v>-20076.36</v>
      </c>
      <c r="I16" s="82">
        <v>-62208.76</v>
      </c>
      <c r="J16" s="82">
        <v>0</v>
      </c>
      <c r="K16" s="81">
        <f t="shared" si="2"/>
        <v>-82285.119999999995</v>
      </c>
      <c r="L16" s="83">
        <f t="shared" si="3"/>
        <v>33956764.050000004</v>
      </c>
      <c r="M16" s="84">
        <v>4076253</v>
      </c>
      <c r="N16" s="81">
        <f t="shared" si="0"/>
        <v>8.3303867669646614</v>
      </c>
    </row>
    <row r="17" spans="1:14" x14ac:dyDescent="0.35">
      <c r="A17" s="78">
        <v>43471</v>
      </c>
      <c r="B17" s="79">
        <v>237998.35</v>
      </c>
      <c r="C17" s="79">
        <v>33772998.340000004</v>
      </c>
      <c r="D17" s="79">
        <v>27950.03</v>
      </c>
      <c r="E17" s="80">
        <v>0</v>
      </c>
      <c r="F17" s="81">
        <f t="shared" si="1"/>
        <v>34038946.720000006</v>
      </c>
      <c r="G17" s="82">
        <v>0</v>
      </c>
      <c r="H17" s="82">
        <v>-20076.36</v>
      </c>
      <c r="I17" s="82">
        <v>-62208.76</v>
      </c>
      <c r="J17" s="82">
        <v>0</v>
      </c>
      <c r="K17" s="81">
        <f t="shared" si="2"/>
        <v>-82285.119999999995</v>
      </c>
      <c r="L17" s="83">
        <f t="shared" si="3"/>
        <v>33956661.600000009</v>
      </c>
      <c r="M17" s="84">
        <v>4076253</v>
      </c>
      <c r="N17" s="81">
        <f t="shared" si="0"/>
        <v>8.3303616335884971</v>
      </c>
    </row>
    <row r="18" spans="1:14" x14ac:dyDescent="0.35">
      <c r="A18" s="78">
        <v>43472</v>
      </c>
      <c r="B18" s="79">
        <v>237998.35</v>
      </c>
      <c r="C18" s="79">
        <v>33781752.670000002</v>
      </c>
      <c r="D18" s="79">
        <v>27950.03</v>
      </c>
      <c r="E18" s="80">
        <v>0</v>
      </c>
      <c r="F18" s="81">
        <f t="shared" si="1"/>
        <v>34047701.050000004</v>
      </c>
      <c r="G18" s="82">
        <v>0</v>
      </c>
      <c r="H18" s="82">
        <v>-20076.36</v>
      </c>
      <c r="I18" s="82">
        <v>-62208.76</v>
      </c>
      <c r="J18" s="82">
        <v>0</v>
      </c>
      <c r="K18" s="81">
        <f t="shared" si="2"/>
        <v>-82285.119999999995</v>
      </c>
      <c r="L18" s="83">
        <f t="shared" si="3"/>
        <v>33965415.930000007</v>
      </c>
      <c r="M18" s="84">
        <v>4076253</v>
      </c>
      <c r="N18" s="81">
        <f t="shared" si="0"/>
        <v>8.3325092750621721</v>
      </c>
    </row>
    <row r="19" spans="1:14" x14ac:dyDescent="0.35">
      <c r="A19" s="78">
        <v>43473</v>
      </c>
      <c r="B19" s="79">
        <v>237998.35</v>
      </c>
      <c r="C19" s="79">
        <v>33814688.810000002</v>
      </c>
      <c r="D19" s="79">
        <v>27950.03</v>
      </c>
      <c r="E19" s="80">
        <v>0</v>
      </c>
      <c r="F19" s="81">
        <f t="shared" si="1"/>
        <v>34080637.190000005</v>
      </c>
      <c r="G19" s="82">
        <v>0</v>
      </c>
      <c r="H19" s="82">
        <v>-20076.36</v>
      </c>
      <c r="I19" s="82">
        <v>-62208.76</v>
      </c>
      <c r="J19" s="82">
        <v>0</v>
      </c>
      <c r="K19" s="81">
        <f t="shared" si="2"/>
        <v>-82285.119999999995</v>
      </c>
      <c r="L19" s="83">
        <f t="shared" si="3"/>
        <v>33998352.070000008</v>
      </c>
      <c r="M19" s="84">
        <v>4076253</v>
      </c>
      <c r="N19" s="81">
        <f t="shared" si="0"/>
        <v>8.3405892789284692</v>
      </c>
    </row>
    <row r="20" spans="1:14" x14ac:dyDescent="0.35">
      <c r="A20" s="78">
        <v>43474</v>
      </c>
      <c r="B20" s="79">
        <v>237998.35</v>
      </c>
      <c r="C20" s="79">
        <v>33815448.669999994</v>
      </c>
      <c r="D20" s="79">
        <v>27950.03</v>
      </c>
      <c r="E20" s="80">
        <v>0</v>
      </c>
      <c r="F20" s="81">
        <f t="shared" si="1"/>
        <v>34081397.049999997</v>
      </c>
      <c r="G20" s="82">
        <v>0</v>
      </c>
      <c r="H20" s="82">
        <v>-20076.36</v>
      </c>
      <c r="I20" s="82">
        <v>-62208.76</v>
      </c>
      <c r="J20" s="82">
        <v>0</v>
      </c>
      <c r="K20" s="81">
        <f t="shared" si="2"/>
        <v>-82285.119999999995</v>
      </c>
      <c r="L20" s="83">
        <f t="shared" si="3"/>
        <v>33999111.93</v>
      </c>
      <c r="M20" s="84">
        <v>4076253</v>
      </c>
      <c r="N20" s="81">
        <f t="shared" si="0"/>
        <v>8.3407756903214789</v>
      </c>
    </row>
    <row r="21" spans="1:14" x14ac:dyDescent="0.35">
      <c r="A21" s="78">
        <v>43475</v>
      </c>
      <c r="B21" s="79">
        <v>237998.35</v>
      </c>
      <c r="C21" s="79">
        <v>33791686.859999999</v>
      </c>
      <c r="D21" s="79">
        <v>27950.03</v>
      </c>
      <c r="E21" s="80">
        <v>0</v>
      </c>
      <c r="F21" s="81">
        <f t="shared" si="1"/>
        <v>34057635.240000002</v>
      </c>
      <c r="G21" s="82">
        <v>0</v>
      </c>
      <c r="H21" s="82">
        <v>-20076.36</v>
      </c>
      <c r="I21" s="82">
        <v>-62208.76</v>
      </c>
      <c r="J21" s="82">
        <v>0</v>
      </c>
      <c r="K21" s="81">
        <f t="shared" si="2"/>
        <v>-82285.119999999995</v>
      </c>
      <c r="L21" s="83">
        <f t="shared" si="3"/>
        <v>33975350.120000005</v>
      </c>
      <c r="M21" s="84">
        <v>4076253</v>
      </c>
      <c r="N21" s="81">
        <f t="shared" si="0"/>
        <v>8.3349463637315946</v>
      </c>
    </row>
    <row r="22" spans="1:14" x14ac:dyDescent="0.35">
      <c r="A22" s="78">
        <v>43476</v>
      </c>
      <c r="B22" s="79">
        <v>237998.35</v>
      </c>
      <c r="C22" s="79">
        <v>33796379.829999998</v>
      </c>
      <c r="D22" s="79">
        <v>27950.03</v>
      </c>
      <c r="E22" s="80">
        <v>0</v>
      </c>
      <c r="F22" s="81">
        <f t="shared" si="1"/>
        <v>34062328.210000001</v>
      </c>
      <c r="G22" s="82">
        <v>0</v>
      </c>
      <c r="H22" s="82">
        <v>-20076.36</v>
      </c>
      <c r="I22" s="82">
        <v>-62208.76</v>
      </c>
      <c r="J22" s="82">
        <v>0</v>
      </c>
      <c r="K22" s="81">
        <f t="shared" si="2"/>
        <v>-82285.119999999995</v>
      </c>
      <c r="L22" s="83">
        <f t="shared" si="3"/>
        <v>33980043.090000004</v>
      </c>
      <c r="M22" s="84">
        <v>4076253</v>
      </c>
      <c r="N22" s="81">
        <f t="shared" si="0"/>
        <v>8.3360976588057714</v>
      </c>
    </row>
    <row r="23" spans="1:14" x14ac:dyDescent="0.35">
      <c r="A23" s="78">
        <v>43477</v>
      </c>
      <c r="B23" s="79">
        <v>237998.35</v>
      </c>
      <c r="C23" s="79">
        <v>33796277.390000001</v>
      </c>
      <c r="D23" s="79">
        <v>27950.03</v>
      </c>
      <c r="E23" s="80">
        <v>0</v>
      </c>
      <c r="F23" s="81">
        <f t="shared" si="1"/>
        <v>34062225.770000003</v>
      </c>
      <c r="G23" s="82">
        <v>0</v>
      </c>
      <c r="H23" s="82">
        <v>-20076.36</v>
      </c>
      <c r="I23" s="82">
        <v>-62208.76</v>
      </c>
      <c r="J23" s="82">
        <v>0</v>
      </c>
      <c r="K23" s="81">
        <f t="shared" si="2"/>
        <v>-82285.119999999995</v>
      </c>
      <c r="L23" s="83">
        <f t="shared" si="3"/>
        <v>33979940.650000006</v>
      </c>
      <c r="M23" s="84">
        <v>4076253</v>
      </c>
      <c r="N23" s="81">
        <f t="shared" si="0"/>
        <v>8.3360725278828394</v>
      </c>
    </row>
    <row r="24" spans="1:14" x14ac:dyDescent="0.35">
      <c r="A24" s="78">
        <v>43478</v>
      </c>
      <c r="B24" s="79">
        <v>237998.35</v>
      </c>
      <c r="C24" s="79">
        <v>33796174.939999998</v>
      </c>
      <c r="D24" s="79">
        <v>27950.03</v>
      </c>
      <c r="E24" s="80">
        <v>0</v>
      </c>
      <c r="F24" s="81">
        <f t="shared" si="1"/>
        <v>34062123.32</v>
      </c>
      <c r="G24" s="82">
        <v>0</v>
      </c>
      <c r="H24" s="82">
        <v>-20076.36</v>
      </c>
      <c r="I24" s="82">
        <v>-62208.76</v>
      </c>
      <c r="J24" s="82">
        <v>0</v>
      </c>
      <c r="K24" s="81">
        <f t="shared" si="2"/>
        <v>-82285.119999999995</v>
      </c>
      <c r="L24" s="83">
        <f t="shared" si="3"/>
        <v>33979838.200000003</v>
      </c>
      <c r="M24" s="84">
        <v>4076253</v>
      </c>
      <c r="N24" s="81">
        <f t="shared" si="0"/>
        <v>8.3360473945066715</v>
      </c>
    </row>
    <row r="25" spans="1:14" x14ac:dyDescent="0.35">
      <c r="A25" s="78">
        <v>43479</v>
      </c>
      <c r="B25" s="79">
        <v>237998.35</v>
      </c>
      <c r="C25" s="79">
        <v>33778106.670000002</v>
      </c>
      <c r="D25" s="79">
        <v>27950.03</v>
      </c>
      <c r="E25" s="80">
        <v>0</v>
      </c>
      <c r="F25" s="81">
        <f t="shared" si="1"/>
        <v>34044055.050000004</v>
      </c>
      <c r="G25" s="82">
        <v>0</v>
      </c>
      <c r="H25" s="82">
        <v>-20076.36</v>
      </c>
      <c r="I25" s="82">
        <v>-62208.76</v>
      </c>
      <c r="J25" s="82">
        <v>0</v>
      </c>
      <c r="K25" s="81">
        <f t="shared" si="2"/>
        <v>-82285.119999999995</v>
      </c>
      <c r="L25" s="83">
        <f t="shared" si="3"/>
        <v>33961769.930000007</v>
      </c>
      <c r="M25" s="84">
        <v>4076253</v>
      </c>
      <c r="N25" s="81">
        <f t="shared" si="0"/>
        <v>8.3316148261651097</v>
      </c>
    </row>
    <row r="26" spans="1:14" x14ac:dyDescent="0.35">
      <c r="A26" s="78">
        <v>43480</v>
      </c>
      <c r="B26" s="79">
        <v>237998.35</v>
      </c>
      <c r="C26" s="79">
        <v>33012321.699999999</v>
      </c>
      <c r="D26" s="79">
        <v>809340.53</v>
      </c>
      <c r="E26" s="80">
        <v>0</v>
      </c>
      <c r="F26" s="81">
        <f t="shared" si="1"/>
        <v>34059660.579999998</v>
      </c>
      <c r="G26" s="82">
        <v>-5666.58</v>
      </c>
      <c r="H26" s="82">
        <v>-20076.36</v>
      </c>
      <c r="I26" s="82">
        <v>-62208.76</v>
      </c>
      <c r="J26" s="82">
        <v>0</v>
      </c>
      <c r="K26" s="81">
        <f t="shared" si="2"/>
        <v>-87951.700000000012</v>
      </c>
      <c r="L26" s="83">
        <f t="shared" si="3"/>
        <v>33971708.879999995</v>
      </c>
      <c r="M26" s="84">
        <v>4076253</v>
      </c>
      <c r="N26" s="81">
        <f t="shared" si="0"/>
        <v>8.334053082573627</v>
      </c>
    </row>
    <row r="27" spans="1:14" x14ac:dyDescent="0.35">
      <c r="A27" s="78">
        <v>43481</v>
      </c>
      <c r="B27" s="79">
        <v>236348.35</v>
      </c>
      <c r="C27" s="79">
        <v>32987725.489999998</v>
      </c>
      <c r="D27" s="79">
        <v>809340.53</v>
      </c>
      <c r="E27" s="80">
        <v>0</v>
      </c>
      <c r="F27" s="81">
        <f t="shared" si="1"/>
        <v>34033414.369999997</v>
      </c>
      <c r="G27" s="82">
        <v>-5666.58</v>
      </c>
      <c r="H27" s="82">
        <v>-18426.36</v>
      </c>
      <c r="I27" s="82">
        <v>-62208.76</v>
      </c>
      <c r="J27" s="82">
        <v>0</v>
      </c>
      <c r="K27" s="81">
        <f t="shared" si="2"/>
        <v>-86301.700000000012</v>
      </c>
      <c r="L27" s="83">
        <f t="shared" si="3"/>
        <v>33947112.669999994</v>
      </c>
      <c r="M27" s="84">
        <v>4076253</v>
      </c>
      <c r="N27" s="81">
        <f t="shared" si="0"/>
        <v>8.3280190581889784</v>
      </c>
    </row>
    <row r="28" spans="1:14" x14ac:dyDescent="0.35">
      <c r="A28" s="78">
        <v>43482</v>
      </c>
      <c r="B28" s="79">
        <v>1011960.27</v>
      </c>
      <c r="C28" s="79">
        <v>33152939.199999999</v>
      </c>
      <c r="D28" s="79">
        <v>27950.03</v>
      </c>
      <c r="E28" s="80">
        <v>0</v>
      </c>
      <c r="F28" s="81">
        <f t="shared" si="1"/>
        <v>34192849.5</v>
      </c>
      <c r="G28" s="82">
        <v>0</v>
      </c>
      <c r="H28" s="82">
        <v>-18426.36</v>
      </c>
      <c r="I28" s="82">
        <v>-62208.76</v>
      </c>
      <c r="J28" s="82">
        <v>0</v>
      </c>
      <c r="K28" s="81">
        <f t="shared" si="2"/>
        <v>-80635.12</v>
      </c>
      <c r="L28" s="83">
        <f t="shared" si="3"/>
        <v>34112214.380000003</v>
      </c>
      <c r="M28" s="84">
        <v>4076253</v>
      </c>
      <c r="N28" s="81">
        <f t="shared" si="0"/>
        <v>8.3685223610997657</v>
      </c>
    </row>
    <row r="29" spans="1:14" x14ac:dyDescent="0.35">
      <c r="A29" s="78">
        <v>43483</v>
      </c>
      <c r="B29" s="79">
        <v>1011910.27</v>
      </c>
      <c r="C29" s="79">
        <v>33118140.489999998</v>
      </c>
      <c r="D29" s="79">
        <v>27950.03</v>
      </c>
      <c r="E29" s="80">
        <v>0</v>
      </c>
      <c r="F29" s="81">
        <f t="shared" si="1"/>
        <v>34158000.789999999</v>
      </c>
      <c r="G29" s="82">
        <v>0</v>
      </c>
      <c r="H29" s="82">
        <v>-18426.36</v>
      </c>
      <c r="I29" s="82">
        <v>-62208.76</v>
      </c>
      <c r="J29" s="82">
        <v>0</v>
      </c>
      <c r="K29" s="81">
        <f t="shared" si="2"/>
        <v>-80635.12</v>
      </c>
      <c r="L29" s="83">
        <f t="shared" si="3"/>
        <v>34077365.670000002</v>
      </c>
      <c r="M29" s="84">
        <v>4076253</v>
      </c>
      <c r="N29" s="81">
        <f t="shared" si="0"/>
        <v>8.3599731591733892</v>
      </c>
    </row>
    <row r="30" spans="1:14" x14ac:dyDescent="0.35">
      <c r="A30" s="78">
        <v>43484</v>
      </c>
      <c r="B30" s="79">
        <v>1011910.27</v>
      </c>
      <c r="C30" s="79">
        <v>33118038.039999999</v>
      </c>
      <c r="D30" s="79">
        <v>27950.03</v>
      </c>
      <c r="E30" s="80">
        <v>0</v>
      </c>
      <c r="F30" s="81">
        <f t="shared" si="1"/>
        <v>34157898.340000004</v>
      </c>
      <c r="G30" s="82">
        <v>0</v>
      </c>
      <c r="H30" s="82">
        <v>-18426.36</v>
      </c>
      <c r="I30" s="82">
        <v>-62208.76</v>
      </c>
      <c r="J30" s="82">
        <v>0</v>
      </c>
      <c r="K30" s="81">
        <f t="shared" si="2"/>
        <v>-80635.12</v>
      </c>
      <c r="L30" s="83">
        <f t="shared" si="3"/>
        <v>34077263.220000006</v>
      </c>
      <c r="M30" s="84">
        <v>4076253</v>
      </c>
      <c r="N30" s="81">
        <f t="shared" si="0"/>
        <v>8.3599480257972232</v>
      </c>
    </row>
    <row r="31" spans="1:14" x14ac:dyDescent="0.35">
      <c r="A31" s="78">
        <v>43485</v>
      </c>
      <c r="B31" s="79">
        <v>1011910.27</v>
      </c>
      <c r="C31" s="79">
        <v>33117935.600000001</v>
      </c>
      <c r="D31" s="79">
        <v>27950.03</v>
      </c>
      <c r="E31" s="80">
        <v>0</v>
      </c>
      <c r="F31" s="81">
        <f t="shared" si="1"/>
        <v>34157795.900000006</v>
      </c>
      <c r="G31" s="82">
        <v>0</v>
      </c>
      <c r="H31" s="82">
        <v>-18426.36</v>
      </c>
      <c r="I31" s="82">
        <v>-62208.76</v>
      </c>
      <c r="J31" s="82">
        <v>0</v>
      </c>
      <c r="K31" s="81">
        <f t="shared" si="2"/>
        <v>-80635.12</v>
      </c>
      <c r="L31" s="83">
        <f t="shared" si="3"/>
        <v>34077160.780000009</v>
      </c>
      <c r="M31" s="84">
        <v>4076253</v>
      </c>
      <c r="N31" s="81">
        <f t="shared" si="0"/>
        <v>8.3599228948742894</v>
      </c>
    </row>
    <row r="32" spans="1:14" x14ac:dyDescent="0.35">
      <c r="A32" s="78">
        <v>43486</v>
      </c>
      <c r="B32" s="79">
        <v>1011910.27</v>
      </c>
      <c r="C32" s="79">
        <v>33190815.110000003</v>
      </c>
      <c r="D32" s="79">
        <v>27950.03</v>
      </c>
      <c r="E32" s="80">
        <v>0</v>
      </c>
      <c r="F32" s="81">
        <f t="shared" si="1"/>
        <v>34230675.410000004</v>
      </c>
      <c r="G32" s="82">
        <v>0</v>
      </c>
      <c r="H32" s="82">
        <v>-18426.36</v>
      </c>
      <c r="I32" s="82">
        <v>-62208.76</v>
      </c>
      <c r="J32" s="82">
        <v>0</v>
      </c>
      <c r="K32" s="81">
        <f t="shared" si="2"/>
        <v>-80635.12</v>
      </c>
      <c r="L32" s="83">
        <f t="shared" si="3"/>
        <v>34150040.290000007</v>
      </c>
      <c r="M32" s="84">
        <v>4076253</v>
      </c>
      <c r="N32" s="81">
        <f t="shared" si="0"/>
        <v>8.377801939673521</v>
      </c>
    </row>
    <row r="33" spans="1:14" x14ac:dyDescent="0.35">
      <c r="A33" s="78">
        <v>43487</v>
      </c>
      <c r="B33" s="79">
        <v>1011759.52</v>
      </c>
      <c r="C33" s="79">
        <v>34848240.32</v>
      </c>
      <c r="D33" s="79">
        <v>27950.03</v>
      </c>
      <c r="E33" s="80">
        <v>0</v>
      </c>
      <c r="F33" s="81">
        <f t="shared" si="1"/>
        <v>35887949.870000005</v>
      </c>
      <c r="G33" s="82">
        <v>0</v>
      </c>
      <c r="H33" s="82">
        <v>-18426.36</v>
      </c>
      <c r="I33" s="82">
        <v>-62208.76</v>
      </c>
      <c r="J33" s="82">
        <v>0</v>
      </c>
      <c r="K33" s="81">
        <f t="shared" si="2"/>
        <v>-80635.12</v>
      </c>
      <c r="L33" s="83">
        <f t="shared" si="3"/>
        <v>35807314.750000007</v>
      </c>
      <c r="M33" s="84">
        <v>4076253</v>
      </c>
      <c r="N33" s="81">
        <f t="shared" si="0"/>
        <v>8.784370045235173</v>
      </c>
    </row>
    <row r="34" spans="1:14" x14ac:dyDescent="0.35">
      <c r="A34" s="78">
        <v>43488</v>
      </c>
      <c r="B34" s="79">
        <v>1011759.52</v>
      </c>
      <c r="C34" s="79">
        <v>34703558.009999998</v>
      </c>
      <c r="D34" s="79">
        <v>27950.03</v>
      </c>
      <c r="E34" s="80">
        <v>0</v>
      </c>
      <c r="F34" s="81">
        <f t="shared" si="1"/>
        <v>35743267.560000002</v>
      </c>
      <c r="G34" s="82">
        <v>0</v>
      </c>
      <c r="H34" s="82">
        <v>-18426.36</v>
      </c>
      <c r="I34" s="82">
        <v>-62208.76</v>
      </c>
      <c r="J34" s="82">
        <v>0</v>
      </c>
      <c r="K34" s="81">
        <f t="shared" si="2"/>
        <v>-80635.12</v>
      </c>
      <c r="L34" s="83">
        <f t="shared" si="3"/>
        <v>35662632.440000005</v>
      </c>
      <c r="M34" s="84">
        <v>4076253</v>
      </c>
      <c r="N34" s="81">
        <f t="shared" si="0"/>
        <v>8.7488760977299513</v>
      </c>
    </row>
    <row r="35" spans="1:14" x14ac:dyDescent="0.35">
      <c r="A35" s="78">
        <v>43489</v>
      </c>
      <c r="B35" s="79">
        <v>1011759.52</v>
      </c>
      <c r="C35" s="79">
        <v>34633871.089999996</v>
      </c>
      <c r="D35" s="79">
        <v>27950.03</v>
      </c>
      <c r="E35" s="80">
        <v>0</v>
      </c>
      <c r="F35" s="81">
        <f t="shared" si="1"/>
        <v>35673580.640000001</v>
      </c>
      <c r="G35" s="82">
        <v>0</v>
      </c>
      <c r="H35" s="82">
        <v>-18426.36</v>
      </c>
      <c r="I35" s="82">
        <v>-62208.76</v>
      </c>
      <c r="J35" s="82">
        <v>0</v>
      </c>
      <c r="K35" s="81">
        <f t="shared" si="2"/>
        <v>-80635.12</v>
      </c>
      <c r="L35" s="83">
        <f t="shared" si="3"/>
        <v>35592945.520000003</v>
      </c>
      <c r="M35" s="84">
        <v>4076253</v>
      </c>
      <c r="N35" s="81">
        <f t="shared" si="0"/>
        <v>8.7317802697722655</v>
      </c>
    </row>
    <row r="36" spans="1:14" x14ac:dyDescent="0.35">
      <c r="A36" s="78">
        <v>43490</v>
      </c>
      <c r="B36" s="79">
        <v>1011759.52</v>
      </c>
      <c r="C36" s="79">
        <v>34615543.299999997</v>
      </c>
      <c r="D36" s="79">
        <v>27950.03</v>
      </c>
      <c r="E36" s="80">
        <v>0</v>
      </c>
      <c r="F36" s="81">
        <f t="shared" si="1"/>
        <v>35655252.850000001</v>
      </c>
      <c r="G36" s="82">
        <v>0</v>
      </c>
      <c r="H36" s="82">
        <v>-18426.36</v>
      </c>
      <c r="I36" s="82">
        <v>-62208.76</v>
      </c>
      <c r="J36" s="82">
        <v>0</v>
      </c>
      <c r="K36" s="81">
        <f t="shared" si="2"/>
        <v>-80635.12</v>
      </c>
      <c r="L36" s="83">
        <f t="shared" si="3"/>
        <v>35574617.730000004</v>
      </c>
      <c r="M36" s="84">
        <v>4076253</v>
      </c>
      <c r="N36" s="81">
        <f t="shared" si="0"/>
        <v>8.7272840351175471</v>
      </c>
    </row>
    <row r="37" spans="1:14" x14ac:dyDescent="0.35">
      <c r="A37" s="78">
        <v>43491</v>
      </c>
      <c r="B37" s="79">
        <v>1011759.52</v>
      </c>
      <c r="C37" s="79">
        <v>34615440.859999999</v>
      </c>
      <c r="D37" s="79">
        <v>27950.03</v>
      </c>
      <c r="E37" s="80">
        <v>0</v>
      </c>
      <c r="F37" s="81">
        <f t="shared" si="1"/>
        <v>35655150.410000004</v>
      </c>
      <c r="G37" s="82">
        <v>0</v>
      </c>
      <c r="H37" s="82">
        <v>-18426.36</v>
      </c>
      <c r="I37" s="82">
        <v>-62208.76</v>
      </c>
      <c r="J37" s="82">
        <v>0</v>
      </c>
      <c r="K37" s="81">
        <f t="shared" si="2"/>
        <v>-80635.12</v>
      </c>
      <c r="L37" s="83">
        <f t="shared" si="3"/>
        <v>35574515.290000007</v>
      </c>
      <c r="M37" s="84">
        <v>4076253</v>
      </c>
      <c r="N37" s="81">
        <f t="shared" si="0"/>
        <v>8.7272589041946134</v>
      </c>
    </row>
    <row r="38" spans="1:14" x14ac:dyDescent="0.35">
      <c r="A38" s="78">
        <v>43492</v>
      </c>
      <c r="B38" s="79">
        <v>1011759.52</v>
      </c>
      <c r="C38" s="79">
        <v>34615338.409999996</v>
      </c>
      <c r="D38" s="79">
        <v>27950.03</v>
      </c>
      <c r="E38" s="80">
        <v>0</v>
      </c>
      <c r="F38" s="81">
        <f t="shared" si="1"/>
        <v>35655047.960000001</v>
      </c>
      <c r="G38" s="82">
        <v>0</v>
      </c>
      <c r="H38" s="82">
        <v>-18426.36</v>
      </c>
      <c r="I38" s="82">
        <v>-62208.76</v>
      </c>
      <c r="J38" s="82">
        <v>0</v>
      </c>
      <c r="K38" s="81">
        <f t="shared" si="2"/>
        <v>-80635.12</v>
      </c>
      <c r="L38" s="83">
        <f t="shared" si="3"/>
        <v>35574412.840000004</v>
      </c>
      <c r="M38" s="84">
        <v>4076253</v>
      </c>
      <c r="N38" s="81">
        <f t="shared" si="0"/>
        <v>8.7272337708184455</v>
      </c>
    </row>
    <row r="39" spans="1:14" x14ac:dyDescent="0.35">
      <c r="A39" s="78">
        <v>43493</v>
      </c>
      <c r="B39" s="79">
        <v>1011759.52</v>
      </c>
      <c r="C39" s="79">
        <v>34612619</v>
      </c>
      <c r="D39" s="79">
        <v>27950.03</v>
      </c>
      <c r="E39" s="80">
        <v>0</v>
      </c>
      <c r="F39" s="81">
        <f t="shared" si="1"/>
        <v>35652328.550000004</v>
      </c>
      <c r="G39" s="82">
        <v>0</v>
      </c>
      <c r="H39" s="82">
        <v>-18426.36</v>
      </c>
      <c r="I39" s="82">
        <v>-62208.76</v>
      </c>
      <c r="J39" s="82">
        <v>0</v>
      </c>
      <c r="K39" s="81">
        <f t="shared" si="2"/>
        <v>-80635.12</v>
      </c>
      <c r="L39" s="83">
        <f t="shared" si="3"/>
        <v>35571693.430000007</v>
      </c>
      <c r="M39" s="84">
        <v>4076253</v>
      </c>
      <c r="N39" s="81">
        <f t="shared" si="0"/>
        <v>8.7265666360748479</v>
      </c>
    </row>
    <row r="40" spans="1:14" x14ac:dyDescent="0.35">
      <c r="A40" s="78">
        <v>43494</v>
      </c>
      <c r="B40" s="79">
        <v>1011759.52</v>
      </c>
      <c r="C40" s="79">
        <v>32761001.32</v>
      </c>
      <c r="D40" s="79">
        <v>27950.03</v>
      </c>
      <c r="E40" s="80">
        <v>0</v>
      </c>
      <c r="F40" s="81">
        <f t="shared" si="1"/>
        <v>33800710.870000005</v>
      </c>
      <c r="G40" s="82">
        <v>0</v>
      </c>
      <c r="H40" s="82">
        <v>-25446.36</v>
      </c>
      <c r="I40" s="82">
        <v>-62208.76</v>
      </c>
      <c r="J40" s="82">
        <v>0</v>
      </c>
      <c r="K40" s="81">
        <f t="shared" si="2"/>
        <v>-87655.12</v>
      </c>
      <c r="L40" s="83">
        <f t="shared" si="3"/>
        <v>33713055.750000007</v>
      </c>
      <c r="M40" s="84">
        <v>4076253</v>
      </c>
      <c r="N40" s="81">
        <f t="shared" si="0"/>
        <v>8.2705994328615056</v>
      </c>
    </row>
    <row r="41" spans="1:14" x14ac:dyDescent="0.35">
      <c r="A41" s="78">
        <v>43495</v>
      </c>
      <c r="B41" s="79">
        <v>940384.18</v>
      </c>
      <c r="C41" s="79">
        <v>32505552.990000002</v>
      </c>
      <c r="D41" s="79">
        <v>29095.83</v>
      </c>
      <c r="E41" s="80">
        <v>0</v>
      </c>
      <c r="F41" s="81">
        <f t="shared" si="1"/>
        <v>33475033</v>
      </c>
      <c r="G41" s="82">
        <v>0</v>
      </c>
      <c r="H41" s="82">
        <v>-13556.42</v>
      </c>
      <c r="I41" s="82">
        <v>-3945.66</v>
      </c>
      <c r="J41" s="82">
        <v>0</v>
      </c>
      <c r="K41" s="81">
        <f t="shared" si="2"/>
        <v>-17502.080000000002</v>
      </c>
      <c r="L41" s="83">
        <f t="shared" si="3"/>
        <v>33457530.920000002</v>
      </c>
      <c r="M41" s="84">
        <v>4076253</v>
      </c>
      <c r="N41" s="81">
        <f t="shared" si="0"/>
        <v>8.2079132281534051</v>
      </c>
    </row>
    <row r="42" spans="1:14" x14ac:dyDescent="0.35">
      <c r="A42" s="78">
        <v>43496</v>
      </c>
      <c r="B42" s="79">
        <v>923349.04</v>
      </c>
      <c r="C42" s="79">
        <v>32342371</v>
      </c>
      <c r="D42" s="79">
        <v>27950.03</v>
      </c>
      <c r="E42" s="80">
        <v>0</v>
      </c>
      <c r="F42" s="81">
        <f t="shared" si="1"/>
        <v>33293670.07</v>
      </c>
      <c r="G42" s="82">
        <v>0</v>
      </c>
      <c r="H42" s="82">
        <v>-9711</v>
      </c>
      <c r="I42" s="82">
        <v>-3960.56</v>
      </c>
      <c r="J42" s="82">
        <v>0</v>
      </c>
      <c r="K42" s="81">
        <f t="shared" si="2"/>
        <v>-13671.56</v>
      </c>
      <c r="L42" s="83">
        <f t="shared" si="3"/>
        <v>33279998.510000002</v>
      </c>
      <c r="M42" s="84">
        <v>4076253</v>
      </c>
      <c r="N42" s="81">
        <f t="shared" si="0"/>
        <v>8.1643603844020483</v>
      </c>
    </row>
    <row r="43" spans="1:14" x14ac:dyDescent="0.35">
      <c r="A43" s="85" t="s">
        <v>138</v>
      </c>
      <c r="B43" s="86">
        <f>SUM(B12:B42)</f>
        <v>18823734.329999994</v>
      </c>
      <c r="C43" s="86">
        <f t="shared" ref="C43:N43" si="4">SUM(C12:C42)</f>
        <v>1044885784.2400001</v>
      </c>
      <c r="D43" s="86">
        <f t="shared" si="4"/>
        <v>2430377.7299999981</v>
      </c>
      <c r="E43" s="86">
        <f t="shared" si="4"/>
        <v>0</v>
      </c>
      <c r="F43" s="86">
        <f t="shared" si="4"/>
        <v>1066139896.3000001</v>
      </c>
      <c r="G43" s="86">
        <f t="shared" si="4"/>
        <v>-11333.16</v>
      </c>
      <c r="H43" s="86">
        <f t="shared" si="4"/>
        <v>-589401.85999999975</v>
      </c>
      <c r="I43" s="86">
        <f t="shared" si="4"/>
        <v>-1811960.26</v>
      </c>
      <c r="J43" s="86">
        <f t="shared" si="4"/>
        <v>0</v>
      </c>
      <c r="K43" s="86">
        <f t="shared" si="4"/>
        <v>-2412695.2800000017</v>
      </c>
      <c r="L43" s="86">
        <f t="shared" si="4"/>
        <v>1063727201.0199999</v>
      </c>
      <c r="M43" s="86">
        <f t="shared" si="4"/>
        <v>126363843</v>
      </c>
      <c r="N43" s="86">
        <f t="shared" si="4"/>
        <v>260.95710963475528</v>
      </c>
    </row>
    <row r="44" spans="1:14" x14ac:dyDescent="0.35">
      <c r="A44" s="87" t="s">
        <v>145</v>
      </c>
      <c r="B44" s="88">
        <f>B43/31</f>
        <v>607217.23645161267</v>
      </c>
      <c r="C44" s="88">
        <f t="shared" ref="C44:N44" si="5">C43/31</f>
        <v>33705993.040000007</v>
      </c>
      <c r="D44" s="88">
        <f t="shared" si="5"/>
        <v>78399.281612903171</v>
      </c>
      <c r="E44" s="88">
        <f t="shared" si="5"/>
        <v>0</v>
      </c>
      <c r="F44" s="88">
        <f t="shared" si="5"/>
        <v>34391609.55806452</v>
      </c>
      <c r="G44" s="88">
        <f t="shared" si="5"/>
        <v>-365.58580645161288</v>
      </c>
      <c r="H44" s="88">
        <f t="shared" si="5"/>
        <v>-19012.963225806445</v>
      </c>
      <c r="I44" s="88">
        <f t="shared" si="5"/>
        <v>-58450.330967741938</v>
      </c>
      <c r="J44" s="88">
        <f t="shared" si="5"/>
        <v>0</v>
      </c>
      <c r="K44" s="88">
        <f t="shared" si="5"/>
        <v>-77828.880000000048</v>
      </c>
      <c r="L44" s="88">
        <f t="shared" si="5"/>
        <v>34313780.67806451</v>
      </c>
      <c r="M44" s="88">
        <f t="shared" si="5"/>
        <v>4076253</v>
      </c>
      <c r="N44" s="88">
        <f t="shared" si="5"/>
        <v>8.4179712785404934</v>
      </c>
    </row>
    <row r="45" spans="1:14" ht="13.5" customHeight="1" x14ac:dyDescent="0.35">
      <c r="A45" s="75"/>
      <c r="B45" s="76"/>
      <c r="C45" s="77"/>
      <c r="D45" s="76"/>
      <c r="E45" s="76"/>
      <c r="F45" s="77"/>
      <c r="G45" s="77"/>
      <c r="H45" s="77"/>
      <c r="I45" s="77"/>
      <c r="J45" s="77"/>
      <c r="K45" s="77"/>
      <c r="L45" s="75"/>
      <c r="M45" s="75"/>
      <c r="N45" s="75"/>
    </row>
    <row r="46" spans="1:14" x14ac:dyDescent="0.35">
      <c r="A46" s="78">
        <v>43497</v>
      </c>
      <c r="B46" s="79">
        <v>923349.04</v>
      </c>
      <c r="C46" s="79">
        <v>31711631.190000001</v>
      </c>
      <c r="D46" s="79">
        <v>28138.400000000001</v>
      </c>
      <c r="E46" s="80">
        <v>0</v>
      </c>
      <c r="F46" s="81">
        <f>B46+C46+D46+E46</f>
        <v>32663118.629999999</v>
      </c>
      <c r="G46" s="79">
        <v>0</v>
      </c>
      <c r="H46" s="79">
        <v>-9711</v>
      </c>
      <c r="I46" s="79">
        <v>-61212.84</v>
      </c>
      <c r="J46" s="82">
        <v>0</v>
      </c>
      <c r="K46" s="81">
        <f>G46+H46+I46+J46</f>
        <v>-70923.839999999997</v>
      </c>
      <c r="L46" s="83">
        <f>F46+K46</f>
        <v>32592194.789999999</v>
      </c>
      <c r="M46" s="84">
        <v>4076253</v>
      </c>
      <c r="N46" s="81">
        <f t="shared" ref="N46:N73" si="6">L46/M46</f>
        <v>7.99562607865606</v>
      </c>
    </row>
    <row r="47" spans="1:14" ht="21" customHeight="1" x14ac:dyDescent="0.35">
      <c r="A47" s="78">
        <v>43498</v>
      </c>
      <c r="B47" s="79">
        <v>923349.04</v>
      </c>
      <c r="C47" s="79">
        <v>31711528.740000002</v>
      </c>
      <c r="D47" s="79">
        <v>28138.400000000001</v>
      </c>
      <c r="E47" s="80">
        <v>0</v>
      </c>
      <c r="F47" s="81">
        <f t="shared" ref="F47:F73" si="7">B47+C47+D47+E47</f>
        <v>32663016.18</v>
      </c>
      <c r="G47" s="79">
        <v>0</v>
      </c>
      <c r="H47" s="79">
        <v>-9711</v>
      </c>
      <c r="I47" s="79">
        <v>-61212.84</v>
      </c>
      <c r="J47" s="82">
        <v>0</v>
      </c>
      <c r="K47" s="81">
        <f t="shared" ref="K47:K73" si="8">G47+H47+I47+J47</f>
        <v>-70923.839999999997</v>
      </c>
      <c r="L47" s="83">
        <f t="shared" ref="L47:L73" si="9">F47+K47</f>
        <v>32592092.34</v>
      </c>
      <c r="M47" s="84">
        <v>4076253</v>
      </c>
      <c r="N47" s="81">
        <f t="shared" si="6"/>
        <v>7.9956009452798931</v>
      </c>
    </row>
    <row r="48" spans="1:14" x14ac:dyDescent="0.35">
      <c r="A48" s="78">
        <v>43499</v>
      </c>
      <c r="B48" s="79">
        <v>923349.04</v>
      </c>
      <c r="C48" s="79">
        <v>31711430</v>
      </c>
      <c r="D48" s="79">
        <v>28138.400000000001</v>
      </c>
      <c r="E48" s="80">
        <v>0</v>
      </c>
      <c r="F48" s="81">
        <f t="shared" si="7"/>
        <v>32662917.439999998</v>
      </c>
      <c r="G48" s="79">
        <v>0</v>
      </c>
      <c r="H48" s="79">
        <v>-9711</v>
      </c>
      <c r="I48" s="79">
        <v>-61212.84</v>
      </c>
      <c r="J48" s="82">
        <v>0</v>
      </c>
      <c r="K48" s="81">
        <f t="shared" si="8"/>
        <v>-70923.839999999997</v>
      </c>
      <c r="L48" s="83">
        <f t="shared" si="9"/>
        <v>32591993.599999998</v>
      </c>
      <c r="M48" s="84">
        <v>4076253</v>
      </c>
      <c r="N48" s="81">
        <f t="shared" si="6"/>
        <v>7.9955767220533165</v>
      </c>
    </row>
    <row r="49" spans="1:14" x14ac:dyDescent="0.35">
      <c r="A49" s="78">
        <v>43500</v>
      </c>
      <c r="B49" s="79">
        <v>923349.04</v>
      </c>
      <c r="C49" s="79">
        <v>31762360.110000003</v>
      </c>
      <c r="D49" s="79">
        <v>28138.400000000001</v>
      </c>
      <c r="E49" s="80">
        <v>0</v>
      </c>
      <c r="F49" s="81">
        <f t="shared" si="7"/>
        <v>32713847.550000001</v>
      </c>
      <c r="G49" s="79">
        <v>0</v>
      </c>
      <c r="H49" s="79">
        <v>-9711</v>
      </c>
      <c r="I49" s="79">
        <v>-61212.84</v>
      </c>
      <c r="J49" s="82">
        <v>0</v>
      </c>
      <c r="K49" s="81">
        <f t="shared" si="8"/>
        <v>-70923.839999999997</v>
      </c>
      <c r="L49" s="83">
        <f t="shared" si="9"/>
        <v>32642923.710000001</v>
      </c>
      <c r="M49" s="84">
        <v>4076253</v>
      </c>
      <c r="N49" s="81">
        <f t="shared" si="6"/>
        <v>8.0080710667370258</v>
      </c>
    </row>
    <row r="50" spans="1:14" x14ac:dyDescent="0.35">
      <c r="A50" s="78">
        <v>43501</v>
      </c>
      <c r="B50" s="79">
        <v>923349.04</v>
      </c>
      <c r="C50" s="79">
        <v>31848089.969999999</v>
      </c>
      <c r="D50" s="79">
        <v>28138.400000000001</v>
      </c>
      <c r="E50" s="80">
        <v>0</v>
      </c>
      <c r="F50" s="81">
        <f t="shared" si="7"/>
        <v>32799577.409999996</v>
      </c>
      <c r="G50" s="79">
        <v>0</v>
      </c>
      <c r="H50" s="79">
        <v>-9741</v>
      </c>
      <c r="I50" s="79">
        <v>-61212.84</v>
      </c>
      <c r="J50" s="82">
        <v>0</v>
      </c>
      <c r="K50" s="81">
        <f t="shared" si="8"/>
        <v>-70953.84</v>
      </c>
      <c r="L50" s="83">
        <f t="shared" si="9"/>
        <v>32728623.569999997</v>
      </c>
      <c r="M50" s="84">
        <v>4076253</v>
      </c>
      <c r="N50" s="81">
        <f t="shared" si="6"/>
        <v>8.0290952426161954</v>
      </c>
    </row>
    <row r="51" spans="1:14" x14ac:dyDescent="0.35">
      <c r="A51" s="78">
        <v>43502</v>
      </c>
      <c r="B51" s="79">
        <v>923349.04</v>
      </c>
      <c r="C51" s="79">
        <v>31805533.25</v>
      </c>
      <c r="D51" s="79">
        <v>28138.400000000001</v>
      </c>
      <c r="E51" s="80">
        <v>0</v>
      </c>
      <c r="F51" s="81">
        <f t="shared" si="7"/>
        <v>32757020.689999998</v>
      </c>
      <c r="G51" s="79">
        <v>0</v>
      </c>
      <c r="H51" s="79">
        <v>-9741</v>
      </c>
      <c r="I51" s="79">
        <v>-61212.84</v>
      </c>
      <c r="J51" s="82">
        <v>0</v>
      </c>
      <c r="K51" s="81">
        <f t="shared" si="8"/>
        <v>-70953.84</v>
      </c>
      <c r="L51" s="83">
        <f t="shared" si="9"/>
        <v>32686066.849999998</v>
      </c>
      <c r="M51" s="84">
        <v>4076253</v>
      </c>
      <c r="N51" s="81">
        <f t="shared" si="6"/>
        <v>8.0186550859330854</v>
      </c>
    </row>
    <row r="52" spans="1:14" x14ac:dyDescent="0.35">
      <c r="A52" s="78">
        <v>43503</v>
      </c>
      <c r="B52" s="79">
        <v>923349.04</v>
      </c>
      <c r="C52" s="79">
        <v>31804319.670000002</v>
      </c>
      <c r="D52" s="79">
        <v>28138.400000000001</v>
      </c>
      <c r="E52" s="80">
        <v>0</v>
      </c>
      <c r="F52" s="81">
        <f t="shared" si="7"/>
        <v>32755807.109999999</v>
      </c>
      <c r="G52" s="79">
        <v>0</v>
      </c>
      <c r="H52" s="79">
        <v>-9741</v>
      </c>
      <c r="I52" s="79">
        <v>-61212.84</v>
      </c>
      <c r="J52" s="82">
        <v>0</v>
      </c>
      <c r="K52" s="81">
        <f t="shared" si="8"/>
        <v>-70953.84</v>
      </c>
      <c r="L52" s="83">
        <f t="shared" si="9"/>
        <v>32684853.27</v>
      </c>
      <c r="M52" s="84">
        <v>4076253</v>
      </c>
      <c r="N52" s="81">
        <f t="shared" si="6"/>
        <v>8.0183573664343211</v>
      </c>
    </row>
    <row r="53" spans="1:14" x14ac:dyDescent="0.35">
      <c r="A53" s="78">
        <v>43504</v>
      </c>
      <c r="B53" s="79">
        <v>923349.04</v>
      </c>
      <c r="C53" s="79">
        <v>31823607.77</v>
      </c>
      <c r="D53" s="79">
        <v>28138.400000000001</v>
      </c>
      <c r="E53" s="80">
        <v>0</v>
      </c>
      <c r="F53" s="81">
        <f t="shared" si="7"/>
        <v>32775095.209999997</v>
      </c>
      <c r="G53" s="79">
        <v>0</v>
      </c>
      <c r="H53" s="79">
        <v>-9741</v>
      </c>
      <c r="I53" s="79">
        <v>-61212.84</v>
      </c>
      <c r="J53" s="82">
        <v>0</v>
      </c>
      <c r="K53" s="81">
        <f t="shared" si="8"/>
        <v>-70953.84</v>
      </c>
      <c r="L53" s="83">
        <f t="shared" si="9"/>
        <v>32704141.369999997</v>
      </c>
      <c r="M53" s="84">
        <v>4076253</v>
      </c>
      <c r="N53" s="81">
        <f t="shared" si="6"/>
        <v>8.0230891875455228</v>
      </c>
    </row>
    <row r="54" spans="1:14" x14ac:dyDescent="0.35">
      <c r="A54" s="78">
        <v>43505</v>
      </c>
      <c r="B54" s="79">
        <v>923349.04</v>
      </c>
      <c r="C54" s="79">
        <v>31823505.32</v>
      </c>
      <c r="D54" s="79">
        <v>28138.400000000001</v>
      </c>
      <c r="E54" s="80">
        <v>0</v>
      </c>
      <c r="F54" s="81">
        <f t="shared" si="7"/>
        <v>32774992.759999998</v>
      </c>
      <c r="G54" s="79">
        <v>0</v>
      </c>
      <c r="H54" s="79">
        <v>-9741</v>
      </c>
      <c r="I54" s="79">
        <v>-61212.84</v>
      </c>
      <c r="J54" s="82">
        <v>0</v>
      </c>
      <c r="K54" s="81">
        <f t="shared" si="8"/>
        <v>-70953.84</v>
      </c>
      <c r="L54" s="83">
        <f t="shared" si="9"/>
        <v>32704038.919999998</v>
      </c>
      <c r="M54" s="84">
        <v>4076253</v>
      </c>
      <c r="N54" s="81">
        <f t="shared" si="6"/>
        <v>8.023064054169355</v>
      </c>
    </row>
    <row r="55" spans="1:14" x14ac:dyDescent="0.35">
      <c r="A55" s="78">
        <v>43506</v>
      </c>
      <c r="B55" s="79">
        <v>923349.04</v>
      </c>
      <c r="C55" s="79">
        <v>31823402.870000001</v>
      </c>
      <c r="D55" s="79">
        <v>28138.400000000001</v>
      </c>
      <c r="E55" s="80">
        <v>0</v>
      </c>
      <c r="F55" s="81">
        <f t="shared" si="7"/>
        <v>32774890.309999999</v>
      </c>
      <c r="G55" s="79">
        <v>0</v>
      </c>
      <c r="H55" s="79">
        <v>-10691</v>
      </c>
      <c r="I55" s="79">
        <v>-61212.84</v>
      </c>
      <c r="J55" s="82">
        <v>0</v>
      </c>
      <c r="K55" s="81">
        <f t="shared" si="8"/>
        <v>-71903.839999999997</v>
      </c>
      <c r="L55" s="83">
        <f t="shared" si="9"/>
        <v>32702986.469999999</v>
      </c>
      <c r="M55" s="84">
        <v>4076253</v>
      </c>
      <c r="N55" s="81">
        <f t="shared" si="6"/>
        <v>8.0228058636203397</v>
      </c>
    </row>
    <row r="56" spans="1:14" x14ac:dyDescent="0.35">
      <c r="A56" s="78">
        <v>43507</v>
      </c>
      <c r="B56" s="79">
        <v>923349.04</v>
      </c>
      <c r="C56" s="79">
        <v>31841830.030000001</v>
      </c>
      <c r="D56" s="79">
        <v>28138.400000000001</v>
      </c>
      <c r="E56" s="80">
        <v>0</v>
      </c>
      <c r="F56" s="81">
        <f t="shared" si="7"/>
        <v>32793317.469999999</v>
      </c>
      <c r="G56" s="79">
        <v>0</v>
      </c>
      <c r="H56" s="79">
        <v>-13550.48</v>
      </c>
      <c r="I56" s="79">
        <v>-61212.84</v>
      </c>
      <c r="J56" s="82">
        <v>0</v>
      </c>
      <c r="K56" s="81">
        <f t="shared" si="8"/>
        <v>-74763.319999999992</v>
      </c>
      <c r="L56" s="83">
        <f t="shared" si="9"/>
        <v>32718554.149999999</v>
      </c>
      <c r="M56" s="84">
        <v>4076253</v>
      </c>
      <c r="N56" s="81">
        <f t="shared" si="6"/>
        <v>8.0266249788715278</v>
      </c>
    </row>
    <row r="57" spans="1:14" x14ac:dyDescent="0.35">
      <c r="A57" s="78">
        <v>43508</v>
      </c>
      <c r="B57" s="79">
        <v>923349.04</v>
      </c>
      <c r="C57" s="79">
        <v>31499703.789999999</v>
      </c>
      <c r="D57" s="79">
        <v>35578.400000000001</v>
      </c>
      <c r="E57" s="80">
        <v>0</v>
      </c>
      <c r="F57" s="81">
        <f t="shared" si="7"/>
        <v>32458631.229999997</v>
      </c>
      <c r="G57" s="79">
        <v>0</v>
      </c>
      <c r="H57" s="79">
        <v>-13550.48</v>
      </c>
      <c r="I57" s="79">
        <v>-61212.84</v>
      </c>
      <c r="J57" s="82">
        <v>0</v>
      </c>
      <c r="K57" s="81">
        <f t="shared" si="8"/>
        <v>-74763.319999999992</v>
      </c>
      <c r="L57" s="83">
        <f t="shared" si="9"/>
        <v>32383867.909999996</v>
      </c>
      <c r="M57" s="84">
        <v>4076253</v>
      </c>
      <c r="N57" s="81">
        <f t="shared" si="6"/>
        <v>7.9445186326756447</v>
      </c>
    </row>
    <row r="58" spans="1:14" x14ac:dyDescent="0.35">
      <c r="A58" s="78">
        <v>43509</v>
      </c>
      <c r="B58" s="79">
        <v>923349.04</v>
      </c>
      <c r="C58" s="79">
        <v>31498580.190000001</v>
      </c>
      <c r="D58" s="79">
        <v>35578.400000000001</v>
      </c>
      <c r="E58" s="80">
        <v>0</v>
      </c>
      <c r="F58" s="81">
        <f t="shared" si="7"/>
        <v>32457507.629999999</v>
      </c>
      <c r="G58" s="79">
        <v>0</v>
      </c>
      <c r="H58" s="79">
        <v>-13550.48</v>
      </c>
      <c r="I58" s="79">
        <v>-61212.84</v>
      </c>
      <c r="J58" s="82">
        <v>0</v>
      </c>
      <c r="K58" s="81">
        <f t="shared" si="8"/>
        <v>-74763.319999999992</v>
      </c>
      <c r="L58" s="83">
        <f t="shared" si="9"/>
        <v>32382744.309999999</v>
      </c>
      <c r="M58" s="84">
        <v>4076253</v>
      </c>
      <c r="N58" s="81">
        <f t="shared" si="6"/>
        <v>7.9442429873709992</v>
      </c>
    </row>
    <row r="59" spans="1:14" x14ac:dyDescent="0.35">
      <c r="A59" s="78">
        <v>43510</v>
      </c>
      <c r="B59" s="79">
        <v>923349.04</v>
      </c>
      <c r="C59" s="79">
        <v>31472210.629999999</v>
      </c>
      <c r="D59" s="79">
        <v>35578.400000000001</v>
      </c>
      <c r="E59" s="80">
        <v>0</v>
      </c>
      <c r="F59" s="81">
        <f t="shared" si="7"/>
        <v>32431138.069999997</v>
      </c>
      <c r="G59" s="79">
        <v>0</v>
      </c>
      <c r="H59" s="79">
        <v>-13550.48</v>
      </c>
      <c r="I59" s="79">
        <v>-61212.84</v>
      </c>
      <c r="J59" s="82">
        <v>0</v>
      </c>
      <c r="K59" s="81">
        <f t="shared" si="8"/>
        <v>-74763.319999999992</v>
      </c>
      <c r="L59" s="83">
        <f t="shared" si="9"/>
        <v>32356374.749999996</v>
      </c>
      <c r="M59" s="84">
        <v>4076253</v>
      </c>
      <c r="N59" s="81">
        <f t="shared" si="6"/>
        <v>7.937773918841641</v>
      </c>
    </row>
    <row r="60" spans="1:14" x14ac:dyDescent="0.35">
      <c r="A60" s="78">
        <v>43511</v>
      </c>
      <c r="B60" s="79">
        <v>923349.04</v>
      </c>
      <c r="C60" s="79">
        <v>31555899.400000002</v>
      </c>
      <c r="D60" s="79">
        <v>35578.400000000001</v>
      </c>
      <c r="E60" s="80">
        <v>0</v>
      </c>
      <c r="F60" s="81">
        <f t="shared" si="7"/>
        <v>32514826.84</v>
      </c>
      <c r="G60" s="79">
        <v>0</v>
      </c>
      <c r="H60" s="79">
        <v>-13550.48</v>
      </c>
      <c r="I60" s="79">
        <v>-61212.84</v>
      </c>
      <c r="J60" s="82">
        <v>0</v>
      </c>
      <c r="K60" s="81">
        <f t="shared" si="8"/>
        <v>-74763.319999999992</v>
      </c>
      <c r="L60" s="83">
        <f t="shared" si="9"/>
        <v>32440063.52</v>
      </c>
      <c r="M60" s="84">
        <v>4076253</v>
      </c>
      <c r="N60" s="81">
        <f t="shared" si="6"/>
        <v>7.9583047274052907</v>
      </c>
    </row>
    <row r="61" spans="1:14" x14ac:dyDescent="0.35">
      <c r="A61" s="78">
        <v>43512</v>
      </c>
      <c r="B61" s="79">
        <v>923349.04</v>
      </c>
      <c r="C61" s="79">
        <v>31555796.950000003</v>
      </c>
      <c r="D61" s="79">
        <v>35578.400000000001</v>
      </c>
      <c r="E61" s="80">
        <v>0</v>
      </c>
      <c r="F61" s="81">
        <f t="shared" si="7"/>
        <v>32514724.390000001</v>
      </c>
      <c r="G61" s="79">
        <v>0</v>
      </c>
      <c r="H61" s="79">
        <v>-13550.48</v>
      </c>
      <c r="I61" s="79">
        <v>-61212.84</v>
      </c>
      <c r="J61" s="82">
        <v>0</v>
      </c>
      <c r="K61" s="81">
        <f t="shared" si="8"/>
        <v>-74763.319999999992</v>
      </c>
      <c r="L61" s="83">
        <f t="shared" si="9"/>
        <v>32439961.07</v>
      </c>
      <c r="M61" s="84">
        <v>4076253</v>
      </c>
      <c r="N61" s="81">
        <f t="shared" si="6"/>
        <v>7.9582795940291247</v>
      </c>
    </row>
    <row r="62" spans="1:14" x14ac:dyDescent="0.35">
      <c r="A62" s="78">
        <v>43513</v>
      </c>
      <c r="B62" s="79">
        <v>923349.04</v>
      </c>
      <c r="C62" s="79">
        <v>31555694.5</v>
      </c>
      <c r="D62" s="79">
        <v>35578.400000000001</v>
      </c>
      <c r="E62" s="80">
        <v>0</v>
      </c>
      <c r="F62" s="81">
        <f t="shared" si="7"/>
        <v>32514621.939999998</v>
      </c>
      <c r="G62" s="79">
        <v>0</v>
      </c>
      <c r="H62" s="79">
        <v>-13550.48</v>
      </c>
      <c r="I62" s="79">
        <v>-61212.84</v>
      </c>
      <c r="J62" s="82">
        <v>0</v>
      </c>
      <c r="K62" s="81">
        <f t="shared" si="8"/>
        <v>-74763.319999999992</v>
      </c>
      <c r="L62" s="83">
        <f t="shared" si="9"/>
        <v>32439858.619999997</v>
      </c>
      <c r="M62" s="84">
        <v>4076253</v>
      </c>
      <c r="N62" s="81">
        <f t="shared" si="6"/>
        <v>7.9582544606529568</v>
      </c>
    </row>
    <row r="63" spans="1:14" x14ac:dyDescent="0.35">
      <c r="A63" s="78">
        <v>43514</v>
      </c>
      <c r="B63" s="79">
        <v>923349.04</v>
      </c>
      <c r="C63" s="79">
        <v>25729649.48</v>
      </c>
      <c r="D63" s="79">
        <v>35578.400000000001</v>
      </c>
      <c r="E63" s="80">
        <v>0</v>
      </c>
      <c r="F63" s="81">
        <f t="shared" si="7"/>
        <v>26688576.919999998</v>
      </c>
      <c r="G63" s="79">
        <v>0</v>
      </c>
      <c r="H63" s="79">
        <v>-13550.48</v>
      </c>
      <c r="I63" s="79">
        <v>-61212.84</v>
      </c>
      <c r="J63" s="82">
        <v>0</v>
      </c>
      <c r="K63" s="81">
        <f t="shared" si="8"/>
        <v>-74763.319999999992</v>
      </c>
      <c r="L63" s="83">
        <f t="shared" si="9"/>
        <v>26613813.599999998</v>
      </c>
      <c r="M63" s="84">
        <v>4076253</v>
      </c>
      <c r="N63" s="81">
        <f t="shared" si="6"/>
        <v>6.5289896382780945</v>
      </c>
    </row>
    <row r="64" spans="1:14" x14ac:dyDescent="0.35">
      <c r="A64" s="78">
        <v>43515</v>
      </c>
      <c r="B64" s="79">
        <v>923349.04</v>
      </c>
      <c r="C64" s="79">
        <v>26420415.170000002</v>
      </c>
      <c r="D64" s="79">
        <v>35578.400000000001</v>
      </c>
      <c r="E64" s="80">
        <v>0</v>
      </c>
      <c r="F64" s="81">
        <f t="shared" si="7"/>
        <v>27379342.609999999</v>
      </c>
      <c r="G64" s="79">
        <v>-700478.01</v>
      </c>
      <c r="H64" s="79">
        <v>-13550.48</v>
      </c>
      <c r="I64" s="79">
        <v>-61212.84</v>
      </c>
      <c r="J64" s="82">
        <v>0</v>
      </c>
      <c r="K64" s="81">
        <f t="shared" si="8"/>
        <v>-775241.33</v>
      </c>
      <c r="L64" s="83">
        <f t="shared" si="9"/>
        <v>26604101.280000001</v>
      </c>
      <c r="M64" s="84">
        <v>4076253</v>
      </c>
      <c r="N64" s="81">
        <f t="shared" si="6"/>
        <v>6.5266069794980837</v>
      </c>
    </row>
    <row r="65" spans="1:14" x14ac:dyDescent="0.35">
      <c r="A65" s="78">
        <v>43516</v>
      </c>
      <c r="B65" s="79">
        <v>923349.04</v>
      </c>
      <c r="C65" s="79">
        <v>26361559.77</v>
      </c>
      <c r="D65" s="79">
        <v>35578.400000000001</v>
      </c>
      <c r="E65" s="80">
        <v>0</v>
      </c>
      <c r="F65" s="81">
        <f t="shared" si="7"/>
        <v>27320487.209999997</v>
      </c>
      <c r="G65" s="79">
        <v>-700478.01</v>
      </c>
      <c r="H65" s="79">
        <v>-13550.48</v>
      </c>
      <c r="I65" s="79">
        <v>-61212.84</v>
      </c>
      <c r="J65" s="82">
        <v>0</v>
      </c>
      <c r="K65" s="81">
        <f t="shared" si="8"/>
        <v>-775241.33</v>
      </c>
      <c r="L65" s="83">
        <f t="shared" si="9"/>
        <v>26545245.879999999</v>
      </c>
      <c r="M65" s="84">
        <v>4076253</v>
      </c>
      <c r="N65" s="81">
        <f t="shared" si="6"/>
        <v>6.5121683762023599</v>
      </c>
    </row>
    <row r="66" spans="1:14" x14ac:dyDescent="0.35">
      <c r="A66" s="78">
        <v>43517</v>
      </c>
      <c r="B66" s="79">
        <v>222871.03</v>
      </c>
      <c r="C66" s="79">
        <v>28287529.749999996</v>
      </c>
      <c r="D66" s="79">
        <v>35578.400000000001</v>
      </c>
      <c r="E66" s="80">
        <v>0</v>
      </c>
      <c r="F66" s="81">
        <f t="shared" si="7"/>
        <v>28545979.179999996</v>
      </c>
      <c r="G66" s="79">
        <v>0</v>
      </c>
      <c r="H66" s="79">
        <v>-13550.48</v>
      </c>
      <c r="I66" s="79">
        <v>-61212.84</v>
      </c>
      <c r="J66" s="82">
        <v>0</v>
      </c>
      <c r="K66" s="81">
        <f t="shared" si="8"/>
        <v>-74763.319999999992</v>
      </c>
      <c r="L66" s="83">
        <f t="shared" si="9"/>
        <v>28471215.859999996</v>
      </c>
      <c r="M66" s="84">
        <v>4076253</v>
      </c>
      <c r="N66" s="81">
        <f t="shared" si="6"/>
        <v>6.9846537641309299</v>
      </c>
    </row>
    <row r="67" spans="1:14" x14ac:dyDescent="0.35">
      <c r="A67" s="78">
        <v>43518</v>
      </c>
      <c r="B67" s="79">
        <v>222871.03</v>
      </c>
      <c r="C67" s="79">
        <v>28210098.699999999</v>
      </c>
      <c r="D67" s="79">
        <v>35578.400000000001</v>
      </c>
      <c r="E67" s="80">
        <v>0</v>
      </c>
      <c r="F67" s="81">
        <f t="shared" si="7"/>
        <v>28468548.129999999</v>
      </c>
      <c r="G67" s="79">
        <v>0</v>
      </c>
      <c r="H67" s="79">
        <v>-13550.48</v>
      </c>
      <c r="I67" s="79">
        <v>-61212.84</v>
      </c>
      <c r="J67" s="82">
        <v>0</v>
      </c>
      <c r="K67" s="81">
        <f t="shared" si="8"/>
        <v>-74763.319999999992</v>
      </c>
      <c r="L67" s="83">
        <f t="shared" si="9"/>
        <v>28393784.809999999</v>
      </c>
      <c r="M67" s="84">
        <v>4076253</v>
      </c>
      <c r="N67" s="81">
        <f t="shared" si="6"/>
        <v>6.9656581203374763</v>
      </c>
    </row>
    <row r="68" spans="1:14" x14ac:dyDescent="0.35">
      <c r="A68" s="78">
        <v>43519</v>
      </c>
      <c r="B68" s="79">
        <v>222871.03</v>
      </c>
      <c r="C68" s="79">
        <v>28209996.25</v>
      </c>
      <c r="D68" s="79">
        <v>35578.400000000001</v>
      </c>
      <c r="E68" s="80">
        <v>0</v>
      </c>
      <c r="F68" s="81">
        <f t="shared" si="7"/>
        <v>28468445.68</v>
      </c>
      <c r="G68" s="79">
        <v>0</v>
      </c>
      <c r="H68" s="79">
        <v>-13550.48</v>
      </c>
      <c r="I68" s="79">
        <v>-61212.84</v>
      </c>
      <c r="J68" s="82">
        <v>0</v>
      </c>
      <c r="K68" s="81">
        <f t="shared" si="8"/>
        <v>-74763.319999999992</v>
      </c>
      <c r="L68" s="83">
        <f t="shared" si="9"/>
        <v>28393682.359999999</v>
      </c>
      <c r="M68" s="84">
        <v>4076253</v>
      </c>
      <c r="N68" s="81">
        <f t="shared" si="6"/>
        <v>6.9656329869613094</v>
      </c>
    </row>
    <row r="69" spans="1:14" x14ac:dyDescent="0.35">
      <c r="A69" s="78">
        <v>43520</v>
      </c>
      <c r="B69" s="79">
        <v>222871.03</v>
      </c>
      <c r="C69" s="79">
        <v>28209893.799999997</v>
      </c>
      <c r="D69" s="79">
        <v>35578.400000000001</v>
      </c>
      <c r="E69" s="80">
        <v>0</v>
      </c>
      <c r="F69" s="81">
        <f t="shared" si="7"/>
        <v>28468343.229999997</v>
      </c>
      <c r="G69" s="79">
        <v>0</v>
      </c>
      <c r="H69" s="79">
        <v>-13550.48</v>
      </c>
      <c r="I69" s="79">
        <v>-61212.84</v>
      </c>
      <c r="J69" s="82">
        <v>0</v>
      </c>
      <c r="K69" s="81">
        <f t="shared" si="8"/>
        <v>-74763.319999999992</v>
      </c>
      <c r="L69" s="83">
        <f t="shared" si="9"/>
        <v>28393579.909999996</v>
      </c>
      <c r="M69" s="84">
        <v>4076253</v>
      </c>
      <c r="N69" s="81">
        <f t="shared" si="6"/>
        <v>6.9656078535851425</v>
      </c>
    </row>
    <row r="70" spans="1:14" x14ac:dyDescent="0.35">
      <c r="A70" s="78">
        <v>43521</v>
      </c>
      <c r="B70" s="79">
        <v>219928.31</v>
      </c>
      <c r="C70" s="79">
        <v>28208798.679999996</v>
      </c>
      <c r="D70" s="79">
        <v>35578.400000000001</v>
      </c>
      <c r="E70" s="80">
        <v>0</v>
      </c>
      <c r="F70" s="81">
        <f t="shared" si="7"/>
        <v>28464305.389999993</v>
      </c>
      <c r="G70" s="79">
        <v>0</v>
      </c>
      <c r="H70" s="79">
        <v>-10609.76</v>
      </c>
      <c r="I70" s="79">
        <v>-61212.84</v>
      </c>
      <c r="J70" s="82">
        <v>0</v>
      </c>
      <c r="K70" s="81">
        <f t="shared" si="8"/>
        <v>-71822.599999999991</v>
      </c>
      <c r="L70" s="83">
        <f t="shared" si="9"/>
        <v>28392482.789999992</v>
      </c>
      <c r="M70" s="84">
        <v>4076253</v>
      </c>
      <c r="N70" s="81">
        <f t="shared" si="6"/>
        <v>6.9653387044425337</v>
      </c>
    </row>
    <row r="71" spans="1:14" x14ac:dyDescent="0.35">
      <c r="A71" s="78">
        <v>43522</v>
      </c>
      <c r="B71" s="79">
        <v>158709.72</v>
      </c>
      <c r="C71" s="79">
        <v>28180369.699999996</v>
      </c>
      <c r="D71" s="79">
        <v>35578.400000000001</v>
      </c>
      <c r="E71" s="80">
        <v>0</v>
      </c>
      <c r="F71" s="81">
        <f t="shared" si="7"/>
        <v>28374657.819999993</v>
      </c>
      <c r="G71" s="79">
        <v>0</v>
      </c>
      <c r="H71" s="79">
        <v>-10609.76</v>
      </c>
      <c r="I71" s="79">
        <v>0</v>
      </c>
      <c r="J71" s="82">
        <v>0</v>
      </c>
      <c r="K71" s="81">
        <f t="shared" si="8"/>
        <v>-10609.76</v>
      </c>
      <c r="L71" s="83">
        <f t="shared" si="9"/>
        <v>28364048.059999991</v>
      </c>
      <c r="M71" s="84">
        <v>4076253</v>
      </c>
      <c r="N71" s="81">
        <f t="shared" si="6"/>
        <v>6.9583630015114348</v>
      </c>
    </row>
    <row r="72" spans="1:14" x14ac:dyDescent="0.35">
      <c r="A72" s="78">
        <v>43523</v>
      </c>
      <c r="B72" s="79">
        <v>153223.16</v>
      </c>
      <c r="C72" s="79">
        <v>28184654.469999999</v>
      </c>
      <c r="D72" s="79">
        <v>35578.400000000001</v>
      </c>
      <c r="E72" s="80">
        <v>0</v>
      </c>
      <c r="F72" s="81">
        <f t="shared" si="7"/>
        <v>28373456.029999997</v>
      </c>
      <c r="G72" s="79">
        <v>0</v>
      </c>
      <c r="H72" s="79">
        <v>-5125.7</v>
      </c>
      <c r="I72" s="79">
        <v>0</v>
      </c>
      <c r="J72" s="82">
        <v>0</v>
      </c>
      <c r="K72" s="81">
        <f t="shared" si="8"/>
        <v>-5125.7</v>
      </c>
      <c r="L72" s="83">
        <f t="shared" si="9"/>
        <v>28368330.329999998</v>
      </c>
      <c r="M72" s="84">
        <v>4076253</v>
      </c>
      <c r="N72" s="81">
        <f t="shared" si="6"/>
        <v>6.9594135422899406</v>
      </c>
    </row>
    <row r="73" spans="1:14" x14ac:dyDescent="0.35">
      <c r="A73" s="78">
        <v>43524</v>
      </c>
      <c r="B73" s="79">
        <v>145981.19</v>
      </c>
      <c r="C73" s="79">
        <v>28258903.66</v>
      </c>
      <c r="D73" s="79">
        <v>35578.400000000001</v>
      </c>
      <c r="E73" s="80">
        <v>0</v>
      </c>
      <c r="F73" s="81">
        <f t="shared" si="7"/>
        <v>28440463.25</v>
      </c>
      <c r="G73" s="79">
        <v>0</v>
      </c>
      <c r="H73" s="79">
        <v>-7902.51</v>
      </c>
      <c r="I73" s="79">
        <v>-3960.56</v>
      </c>
      <c r="J73" s="82">
        <v>0</v>
      </c>
      <c r="K73" s="81">
        <f t="shared" si="8"/>
        <v>-11863.07</v>
      </c>
      <c r="L73" s="83">
        <f t="shared" si="9"/>
        <v>28428600.18</v>
      </c>
      <c r="M73" s="84">
        <v>4076253</v>
      </c>
      <c r="N73" s="81">
        <f t="shared" si="6"/>
        <v>6.9741991431837036</v>
      </c>
    </row>
    <row r="74" spans="1:14" x14ac:dyDescent="0.35">
      <c r="A74" s="85" t="s">
        <v>138</v>
      </c>
      <c r="B74" s="86">
        <f>SUM(B46:B73)</f>
        <v>20036307.299999997</v>
      </c>
      <c r="C74" s="86">
        <f>SUM(C46:C73)</f>
        <v>843066993.81000006</v>
      </c>
      <c r="D74" s="86">
        <f>SUM(D46:D73)</f>
        <v>914355.20000000042</v>
      </c>
      <c r="E74" s="86">
        <f>SUM(E46:E73)</f>
        <v>0</v>
      </c>
      <c r="F74" s="86">
        <f>SUM(F46:F73)</f>
        <v>864017656.3099997</v>
      </c>
      <c r="G74" s="86">
        <f t="shared" ref="G74:I74" si="10">SUM(G46:G73)</f>
        <v>-1400956.02</v>
      </c>
      <c r="H74" s="86">
        <f t="shared" si="10"/>
        <v>-322194.45000000013</v>
      </c>
      <c r="I74" s="86">
        <f t="shared" si="10"/>
        <v>-1534281.5600000003</v>
      </c>
      <c r="J74" s="86">
        <f>SUM(J46:J73)</f>
        <v>0</v>
      </c>
      <c r="K74" s="86">
        <f>SUM(K46:K73)</f>
        <v>-3257432.0299999989</v>
      </c>
      <c r="L74" s="86">
        <f>SUM(L46:L73)</f>
        <v>860760224.27999973</v>
      </c>
      <c r="M74" s="86">
        <f>SUM(M46:M73)</f>
        <v>114135084</v>
      </c>
      <c r="N74" s="86">
        <f>SUM(N46:N73)</f>
        <v>211.16457302331332</v>
      </c>
    </row>
    <row r="75" spans="1:14" x14ac:dyDescent="0.35">
      <c r="A75" s="87" t="s">
        <v>145</v>
      </c>
      <c r="B75" s="88">
        <f>B74/28</f>
        <v>715582.4035714285</v>
      </c>
      <c r="C75" s="88">
        <f t="shared" ref="C75:N75" si="11">C74/28</f>
        <v>30109535.493214287</v>
      </c>
      <c r="D75" s="88">
        <f t="shared" si="11"/>
        <v>32655.542857142871</v>
      </c>
      <c r="E75" s="88">
        <f t="shared" si="11"/>
        <v>0</v>
      </c>
      <c r="F75" s="88">
        <f t="shared" si="11"/>
        <v>30857773.439642847</v>
      </c>
      <c r="G75" s="88">
        <f t="shared" si="11"/>
        <v>-50034.143571428569</v>
      </c>
      <c r="H75" s="88">
        <f t="shared" si="11"/>
        <v>-11506.944642857148</v>
      </c>
      <c r="I75" s="88">
        <f t="shared" si="11"/>
        <v>-54795.770000000011</v>
      </c>
      <c r="J75" s="88">
        <f t="shared" si="11"/>
        <v>0</v>
      </c>
      <c r="K75" s="88">
        <f t="shared" si="11"/>
        <v>-116336.85821428568</v>
      </c>
      <c r="L75" s="88">
        <f t="shared" si="11"/>
        <v>30741436.581428561</v>
      </c>
      <c r="M75" s="88">
        <f t="shared" si="11"/>
        <v>4076253</v>
      </c>
      <c r="N75" s="88">
        <f t="shared" si="11"/>
        <v>7.5415918936897617</v>
      </c>
    </row>
    <row r="77" spans="1:14" x14ac:dyDescent="0.3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90"/>
      <c r="M77" s="75"/>
      <c r="N77" s="75"/>
    </row>
    <row r="78" spans="1:14" x14ac:dyDescent="0.35">
      <c r="A78" s="91">
        <v>43525</v>
      </c>
      <c r="B78" s="92">
        <v>146281.19</v>
      </c>
      <c r="C78" s="92">
        <v>28258800.060000002</v>
      </c>
      <c r="D78" s="92">
        <v>35278.400000000001</v>
      </c>
      <c r="E78" s="86">
        <v>0</v>
      </c>
      <c r="F78" s="93">
        <f>B78+C78+D78+E78</f>
        <v>28440359.650000002</v>
      </c>
      <c r="G78" s="92">
        <v>0</v>
      </c>
      <c r="H78" s="92">
        <v>-7902.51</v>
      </c>
      <c r="I78" s="92">
        <v>-56602.43</v>
      </c>
      <c r="J78" s="94">
        <v>0</v>
      </c>
      <c r="K78" s="93">
        <f>G78+H78+I78+J78</f>
        <v>-64504.94</v>
      </c>
      <c r="L78" s="83">
        <f t="shared" ref="L78:L108" si="12">F78+K78</f>
        <v>28375854.710000001</v>
      </c>
      <c r="M78" s="84">
        <v>4076253</v>
      </c>
      <c r="N78" s="81">
        <f t="shared" ref="N78:N108" si="13">L78/M78</f>
        <v>6.9612594483217798</v>
      </c>
    </row>
    <row r="79" spans="1:14" x14ac:dyDescent="0.35">
      <c r="A79" s="78">
        <v>43526</v>
      </c>
      <c r="B79" s="79">
        <v>146281.19</v>
      </c>
      <c r="C79" s="79">
        <v>28258697.609999999</v>
      </c>
      <c r="D79" s="79">
        <v>35278.400000000001</v>
      </c>
      <c r="E79" s="80">
        <v>0</v>
      </c>
      <c r="F79" s="81">
        <f t="shared" ref="F79:F108" si="14">B79+C79+D79+E79</f>
        <v>28440257.199999999</v>
      </c>
      <c r="G79" s="79">
        <v>0</v>
      </c>
      <c r="H79" s="79">
        <v>-7902.51</v>
      </c>
      <c r="I79" s="79">
        <v>-56602.43</v>
      </c>
      <c r="J79" s="82">
        <v>0</v>
      </c>
      <c r="K79" s="81">
        <f t="shared" ref="K79:K108" si="15">G79+H79+I79+J79</f>
        <v>-64504.94</v>
      </c>
      <c r="L79" s="83">
        <f t="shared" si="12"/>
        <v>28375752.259999998</v>
      </c>
      <c r="M79" s="84">
        <v>4076253</v>
      </c>
      <c r="N79" s="81">
        <f t="shared" si="13"/>
        <v>6.9612343149456128</v>
      </c>
    </row>
    <row r="80" spans="1:14" x14ac:dyDescent="0.35">
      <c r="A80" s="78">
        <v>43527</v>
      </c>
      <c r="B80" s="79">
        <v>146281.19</v>
      </c>
      <c r="C80" s="79">
        <v>28258595.170000002</v>
      </c>
      <c r="D80" s="79">
        <v>35278.400000000001</v>
      </c>
      <c r="E80" s="80">
        <v>0</v>
      </c>
      <c r="F80" s="81">
        <f t="shared" si="14"/>
        <v>28440154.760000002</v>
      </c>
      <c r="G80" s="79">
        <v>0</v>
      </c>
      <c r="H80" s="79">
        <v>-7902.51</v>
      </c>
      <c r="I80" s="79">
        <v>-56602.43</v>
      </c>
      <c r="J80" s="82">
        <v>0</v>
      </c>
      <c r="K80" s="81">
        <f t="shared" si="15"/>
        <v>-64504.94</v>
      </c>
      <c r="L80" s="83">
        <f t="shared" si="12"/>
        <v>28375649.82</v>
      </c>
      <c r="M80" s="84">
        <v>4076253</v>
      </c>
      <c r="N80" s="81">
        <f t="shared" si="13"/>
        <v>6.96120918402268</v>
      </c>
    </row>
    <row r="81" spans="1:14" x14ac:dyDescent="0.35">
      <c r="A81" s="78">
        <v>43528</v>
      </c>
      <c r="B81" s="79">
        <v>146281.19</v>
      </c>
      <c r="C81" s="79">
        <v>28310288.600000001</v>
      </c>
      <c r="D81" s="79">
        <v>35278.400000000001</v>
      </c>
      <c r="E81" s="80">
        <v>0</v>
      </c>
      <c r="F81" s="81">
        <f t="shared" si="14"/>
        <v>28491848.190000001</v>
      </c>
      <c r="G81" s="79">
        <v>0</v>
      </c>
      <c r="H81" s="79">
        <v>-7902.51</v>
      </c>
      <c r="I81" s="79">
        <v>-56602.43</v>
      </c>
      <c r="J81" s="82">
        <v>0</v>
      </c>
      <c r="K81" s="81">
        <f t="shared" si="15"/>
        <v>-64504.94</v>
      </c>
      <c r="L81" s="83">
        <f t="shared" si="12"/>
        <v>28427343.25</v>
      </c>
      <c r="M81" s="84">
        <v>4076253</v>
      </c>
      <c r="N81" s="81">
        <f t="shared" si="13"/>
        <v>6.9738907889181556</v>
      </c>
    </row>
    <row r="82" spans="1:14" x14ac:dyDescent="0.35">
      <c r="A82" s="78">
        <v>43529</v>
      </c>
      <c r="B82" s="79">
        <v>145980.44</v>
      </c>
      <c r="C82" s="79">
        <v>28217996.810000002</v>
      </c>
      <c r="D82" s="79">
        <v>35578.400000000001</v>
      </c>
      <c r="E82" s="80">
        <v>0</v>
      </c>
      <c r="F82" s="81">
        <f t="shared" si="14"/>
        <v>28399555.650000002</v>
      </c>
      <c r="G82" s="79">
        <v>0</v>
      </c>
      <c r="H82" s="79">
        <v>-8852.51</v>
      </c>
      <c r="I82" s="79">
        <v>-56602.43</v>
      </c>
      <c r="J82" s="82">
        <v>0</v>
      </c>
      <c r="K82" s="81">
        <f t="shared" si="15"/>
        <v>-65454.94</v>
      </c>
      <c r="L82" s="83">
        <f t="shared" si="12"/>
        <v>28334100.710000001</v>
      </c>
      <c r="M82" s="84">
        <v>4076253</v>
      </c>
      <c r="N82" s="81">
        <f t="shared" si="13"/>
        <v>6.951016217590027</v>
      </c>
    </row>
    <row r="83" spans="1:14" x14ac:dyDescent="0.35">
      <c r="A83" s="78">
        <v>43530</v>
      </c>
      <c r="B83" s="79">
        <v>145980.44</v>
      </c>
      <c r="C83" s="79">
        <v>28264370.469999999</v>
      </c>
      <c r="D83" s="79">
        <v>35578.400000000001</v>
      </c>
      <c r="E83" s="80">
        <v>0</v>
      </c>
      <c r="F83" s="81">
        <f t="shared" si="14"/>
        <v>28445929.309999999</v>
      </c>
      <c r="G83" s="79">
        <v>0</v>
      </c>
      <c r="H83" s="79">
        <v>-8852.51</v>
      </c>
      <c r="I83" s="79">
        <v>-56602.43</v>
      </c>
      <c r="J83" s="82">
        <v>0</v>
      </c>
      <c r="K83" s="81">
        <f t="shared" si="15"/>
        <v>-65454.94</v>
      </c>
      <c r="L83" s="83">
        <f t="shared" si="12"/>
        <v>28380474.369999997</v>
      </c>
      <c r="M83" s="84">
        <v>4076253</v>
      </c>
      <c r="N83" s="81">
        <f t="shared" si="13"/>
        <v>6.9623927587419123</v>
      </c>
    </row>
    <row r="84" spans="1:14" x14ac:dyDescent="0.35">
      <c r="A84" s="78">
        <v>43531</v>
      </c>
      <c r="B84" s="79">
        <v>145980.44</v>
      </c>
      <c r="C84" s="79">
        <v>28350030.870000001</v>
      </c>
      <c r="D84" s="79">
        <v>35578.400000000001</v>
      </c>
      <c r="E84" s="80">
        <v>0</v>
      </c>
      <c r="F84" s="81">
        <f t="shared" si="14"/>
        <v>28531589.710000001</v>
      </c>
      <c r="G84" s="79">
        <v>0</v>
      </c>
      <c r="H84" s="79">
        <v>-8852.51</v>
      </c>
      <c r="I84" s="79">
        <v>-56602.43</v>
      </c>
      <c r="J84" s="82">
        <v>0</v>
      </c>
      <c r="K84" s="81">
        <f t="shared" si="15"/>
        <v>-65454.94</v>
      </c>
      <c r="L84" s="83">
        <f t="shared" si="12"/>
        <v>28466134.77</v>
      </c>
      <c r="M84" s="84">
        <v>4076253</v>
      </c>
      <c r="N84" s="81">
        <f t="shared" si="13"/>
        <v>6.9834072541620946</v>
      </c>
    </row>
    <row r="85" spans="1:14" x14ac:dyDescent="0.35">
      <c r="A85" s="78">
        <v>43532</v>
      </c>
      <c r="B85" s="79">
        <v>145980.44</v>
      </c>
      <c r="C85" s="79">
        <v>28425663.079999998</v>
      </c>
      <c r="D85" s="79">
        <v>35578.400000000001</v>
      </c>
      <c r="E85" s="80">
        <v>0</v>
      </c>
      <c r="F85" s="81">
        <f t="shared" si="14"/>
        <v>28607221.919999998</v>
      </c>
      <c r="G85" s="79">
        <v>0</v>
      </c>
      <c r="H85" s="79">
        <v>-8784.8799999999992</v>
      </c>
      <c r="I85" s="79">
        <v>-56602.43</v>
      </c>
      <c r="J85" s="82">
        <v>0</v>
      </c>
      <c r="K85" s="81">
        <f t="shared" si="15"/>
        <v>-65387.31</v>
      </c>
      <c r="L85" s="83">
        <f t="shared" si="12"/>
        <v>28541834.609999999</v>
      </c>
      <c r="M85" s="84">
        <v>4076253</v>
      </c>
      <c r="N85" s="81">
        <f t="shared" si="13"/>
        <v>7.0019781917363817</v>
      </c>
    </row>
    <row r="86" spans="1:14" x14ac:dyDescent="0.35">
      <c r="A86" s="78">
        <v>43533</v>
      </c>
      <c r="B86" s="79">
        <v>145980.44</v>
      </c>
      <c r="C86" s="79">
        <v>28425560.640000001</v>
      </c>
      <c r="D86" s="79">
        <v>35578.400000000001</v>
      </c>
      <c r="E86" s="80">
        <v>0</v>
      </c>
      <c r="F86" s="81">
        <f t="shared" si="14"/>
        <v>28607119.48</v>
      </c>
      <c r="G86" s="79">
        <v>0</v>
      </c>
      <c r="H86" s="79">
        <v>-8784.8799999999992</v>
      </c>
      <c r="I86" s="79">
        <v>-56602.43</v>
      </c>
      <c r="J86" s="82">
        <v>0</v>
      </c>
      <c r="K86" s="81">
        <f t="shared" si="15"/>
        <v>-65387.31</v>
      </c>
      <c r="L86" s="83">
        <f t="shared" si="12"/>
        <v>28541732.170000002</v>
      </c>
      <c r="M86" s="84">
        <v>4076253</v>
      </c>
      <c r="N86" s="81">
        <f t="shared" si="13"/>
        <v>7.0019530608134488</v>
      </c>
    </row>
    <row r="87" spans="1:14" x14ac:dyDescent="0.35">
      <c r="A87" s="78">
        <v>43534</v>
      </c>
      <c r="B87" s="79">
        <v>145980.44</v>
      </c>
      <c r="C87" s="79">
        <v>28425458.189999998</v>
      </c>
      <c r="D87" s="79">
        <v>35578.400000000001</v>
      </c>
      <c r="E87" s="80">
        <v>0</v>
      </c>
      <c r="F87" s="81">
        <f t="shared" si="14"/>
        <v>28607017.029999997</v>
      </c>
      <c r="G87" s="79">
        <v>0</v>
      </c>
      <c r="H87" s="79">
        <v>-8784.8799999999992</v>
      </c>
      <c r="I87" s="79">
        <v>-56602.43</v>
      </c>
      <c r="J87" s="82">
        <v>0</v>
      </c>
      <c r="K87" s="81">
        <f t="shared" si="15"/>
        <v>-65387.31</v>
      </c>
      <c r="L87" s="83">
        <f t="shared" si="12"/>
        <v>28541629.719999999</v>
      </c>
      <c r="M87" s="84">
        <v>4076253</v>
      </c>
      <c r="N87" s="81">
        <f t="shared" si="13"/>
        <v>7.001927927437281</v>
      </c>
    </row>
    <row r="88" spans="1:14" x14ac:dyDescent="0.35">
      <c r="A88" s="78">
        <v>43535</v>
      </c>
      <c r="B88" s="79">
        <v>145980.44</v>
      </c>
      <c r="C88" s="79">
        <v>27992814.02</v>
      </c>
      <c r="D88" s="79">
        <v>35578.400000000001</v>
      </c>
      <c r="E88" s="80">
        <v>0</v>
      </c>
      <c r="F88" s="81">
        <f t="shared" si="14"/>
        <v>28174372.859999999</v>
      </c>
      <c r="G88" s="79">
        <v>0</v>
      </c>
      <c r="H88" s="79">
        <v>-8784.8799999999992</v>
      </c>
      <c r="I88" s="79">
        <v>-56602.43</v>
      </c>
      <c r="J88" s="82">
        <v>0</v>
      </c>
      <c r="K88" s="81">
        <f t="shared" si="15"/>
        <v>-65387.31</v>
      </c>
      <c r="L88" s="83">
        <f t="shared" si="12"/>
        <v>28108985.550000001</v>
      </c>
      <c r="M88" s="84">
        <v>4076253</v>
      </c>
      <c r="N88" s="81">
        <f t="shared" si="13"/>
        <v>6.8957902146898142</v>
      </c>
    </row>
    <row r="89" spans="1:14" x14ac:dyDescent="0.35">
      <c r="A89" s="78">
        <v>43536</v>
      </c>
      <c r="B89" s="79">
        <v>145980.44</v>
      </c>
      <c r="C89" s="79">
        <v>28517221.77</v>
      </c>
      <c r="D89" s="79">
        <v>35578.400000000001</v>
      </c>
      <c r="E89" s="80">
        <v>0</v>
      </c>
      <c r="F89" s="81">
        <f t="shared" si="14"/>
        <v>28698780.609999999</v>
      </c>
      <c r="G89" s="79">
        <v>0</v>
      </c>
      <c r="H89" s="79">
        <v>-8784.8799999999992</v>
      </c>
      <c r="I89" s="79">
        <v>-56602.43</v>
      </c>
      <c r="J89" s="82">
        <v>0</v>
      </c>
      <c r="K89" s="81">
        <f t="shared" si="15"/>
        <v>-65387.31</v>
      </c>
      <c r="L89" s="83">
        <f t="shared" si="12"/>
        <v>28633393.300000001</v>
      </c>
      <c r="M89" s="84">
        <v>4076253</v>
      </c>
      <c r="N89" s="81">
        <f t="shared" si="13"/>
        <v>7.0244396753587184</v>
      </c>
    </row>
    <row r="90" spans="1:14" x14ac:dyDescent="0.35">
      <c r="A90" s="78">
        <v>43537</v>
      </c>
      <c r="B90" s="79">
        <v>145980.44</v>
      </c>
      <c r="C90" s="79">
        <v>28879574.219999999</v>
      </c>
      <c r="D90" s="79">
        <v>35578.400000000001</v>
      </c>
      <c r="E90" s="80">
        <v>0</v>
      </c>
      <c r="F90" s="81">
        <f t="shared" si="14"/>
        <v>29061133.059999999</v>
      </c>
      <c r="G90" s="79">
        <v>0</v>
      </c>
      <c r="H90" s="79">
        <v>-8784.8799999999992</v>
      </c>
      <c r="I90" s="79">
        <v>-56602.43</v>
      </c>
      <c r="J90" s="82">
        <v>0</v>
      </c>
      <c r="K90" s="81">
        <f t="shared" si="15"/>
        <v>-65387.31</v>
      </c>
      <c r="L90" s="83">
        <f t="shared" si="12"/>
        <v>28995745.75</v>
      </c>
      <c r="M90" s="84">
        <v>4076253</v>
      </c>
      <c r="N90" s="81">
        <f t="shared" si="13"/>
        <v>7.1133331885925628</v>
      </c>
    </row>
    <row r="91" spans="1:14" x14ac:dyDescent="0.35">
      <c r="A91" s="78">
        <v>43538</v>
      </c>
      <c r="B91" s="79">
        <v>145980.44</v>
      </c>
      <c r="C91" s="79">
        <v>28979081.619999997</v>
      </c>
      <c r="D91" s="79">
        <v>35578.400000000001</v>
      </c>
      <c r="E91" s="80">
        <v>0</v>
      </c>
      <c r="F91" s="81">
        <f t="shared" si="14"/>
        <v>29160640.459999997</v>
      </c>
      <c r="G91" s="79">
        <v>0</v>
      </c>
      <c r="H91" s="79">
        <v>-11346.67</v>
      </c>
      <c r="I91" s="79">
        <v>-56602.43</v>
      </c>
      <c r="J91" s="82">
        <v>0</v>
      </c>
      <c r="K91" s="81">
        <f t="shared" si="15"/>
        <v>-67949.100000000006</v>
      </c>
      <c r="L91" s="83">
        <f t="shared" si="12"/>
        <v>29092691.359999996</v>
      </c>
      <c r="M91" s="84">
        <v>4076253</v>
      </c>
      <c r="N91" s="81">
        <f t="shared" si="13"/>
        <v>7.1371162094207588</v>
      </c>
    </row>
    <row r="92" spans="1:14" x14ac:dyDescent="0.35">
      <c r="A92" s="78">
        <v>43539</v>
      </c>
      <c r="B92" s="79">
        <v>145980.44</v>
      </c>
      <c r="C92" s="79">
        <v>28996148.259999998</v>
      </c>
      <c r="D92" s="79">
        <v>35578.400000000001</v>
      </c>
      <c r="E92" s="80">
        <v>0</v>
      </c>
      <c r="F92" s="81">
        <f t="shared" si="14"/>
        <v>29177707.099999998</v>
      </c>
      <c r="G92" s="79">
        <v>0</v>
      </c>
      <c r="H92" s="79">
        <v>-11346.67</v>
      </c>
      <c r="I92" s="79">
        <v>-56602.43</v>
      </c>
      <c r="J92" s="82">
        <v>0</v>
      </c>
      <c r="K92" s="81">
        <f t="shared" si="15"/>
        <v>-67949.100000000006</v>
      </c>
      <c r="L92" s="83">
        <f t="shared" si="12"/>
        <v>29109757.999999996</v>
      </c>
      <c r="M92" s="84">
        <v>4076253</v>
      </c>
      <c r="N92" s="81">
        <f t="shared" si="13"/>
        <v>7.1413030545454355</v>
      </c>
    </row>
    <row r="93" spans="1:14" x14ac:dyDescent="0.35">
      <c r="A93" s="78">
        <v>43540</v>
      </c>
      <c r="B93" s="79">
        <v>145980.44</v>
      </c>
      <c r="C93" s="79">
        <v>28996045.82</v>
      </c>
      <c r="D93" s="79">
        <v>35578.400000000001</v>
      </c>
      <c r="E93" s="80">
        <v>0</v>
      </c>
      <c r="F93" s="81">
        <f t="shared" si="14"/>
        <v>29177604.66</v>
      </c>
      <c r="G93" s="79">
        <v>0</v>
      </c>
      <c r="H93" s="79">
        <v>-11346.67</v>
      </c>
      <c r="I93" s="79">
        <v>-56602.43</v>
      </c>
      <c r="J93" s="82">
        <v>0</v>
      </c>
      <c r="K93" s="81">
        <f t="shared" si="15"/>
        <v>-67949.100000000006</v>
      </c>
      <c r="L93" s="83">
        <f t="shared" si="12"/>
        <v>29109655.559999999</v>
      </c>
      <c r="M93" s="84">
        <v>4076253</v>
      </c>
      <c r="N93" s="81">
        <f t="shared" si="13"/>
        <v>7.1412779236225026</v>
      </c>
    </row>
    <row r="94" spans="1:14" x14ac:dyDescent="0.35">
      <c r="A94" s="78">
        <v>43541</v>
      </c>
      <c r="B94" s="79">
        <v>145980.44</v>
      </c>
      <c r="C94" s="79">
        <v>28995943.369999997</v>
      </c>
      <c r="D94" s="79">
        <v>35578.400000000001</v>
      </c>
      <c r="E94" s="80">
        <v>0</v>
      </c>
      <c r="F94" s="81">
        <f t="shared" si="14"/>
        <v>29177502.209999997</v>
      </c>
      <c r="G94" s="79">
        <v>0</v>
      </c>
      <c r="H94" s="79">
        <v>-11346.67</v>
      </c>
      <c r="I94" s="79">
        <v>-56602.43</v>
      </c>
      <c r="J94" s="82">
        <v>0</v>
      </c>
      <c r="K94" s="81">
        <f t="shared" si="15"/>
        <v>-67949.100000000006</v>
      </c>
      <c r="L94" s="83">
        <f t="shared" si="12"/>
        <v>29109553.109999996</v>
      </c>
      <c r="M94" s="84">
        <v>4076253</v>
      </c>
      <c r="N94" s="81">
        <f t="shared" si="13"/>
        <v>7.1412527902463356</v>
      </c>
    </row>
    <row r="95" spans="1:14" x14ac:dyDescent="0.35">
      <c r="A95" s="78">
        <v>43542</v>
      </c>
      <c r="B95" s="79">
        <v>145980.44</v>
      </c>
      <c r="C95" s="79">
        <v>29001255.41</v>
      </c>
      <c r="D95" s="79">
        <v>35578.400000000001</v>
      </c>
      <c r="E95" s="80">
        <v>0</v>
      </c>
      <c r="F95" s="81">
        <f t="shared" si="14"/>
        <v>29182814.25</v>
      </c>
      <c r="G95" s="79">
        <v>0</v>
      </c>
      <c r="H95" s="79">
        <v>-11346.67</v>
      </c>
      <c r="I95" s="79">
        <v>-56602.43</v>
      </c>
      <c r="J95" s="82">
        <v>0</v>
      </c>
      <c r="K95" s="81">
        <f t="shared" si="15"/>
        <v>-67949.100000000006</v>
      </c>
      <c r="L95" s="83">
        <f t="shared" si="12"/>
        <v>29114865.149999999</v>
      </c>
      <c r="M95" s="84">
        <v>4076253</v>
      </c>
      <c r="N95" s="81">
        <f t="shared" si="13"/>
        <v>7.1425559576405089</v>
      </c>
    </row>
    <row r="96" spans="1:14" x14ac:dyDescent="0.35">
      <c r="A96" s="78">
        <v>43543</v>
      </c>
      <c r="B96" s="79">
        <v>142978.94</v>
      </c>
      <c r="C96" s="79">
        <v>28968914.91</v>
      </c>
      <c r="D96" s="79">
        <v>35390.03</v>
      </c>
      <c r="E96" s="80">
        <v>0</v>
      </c>
      <c r="F96" s="81">
        <f t="shared" si="14"/>
        <v>29147283.880000003</v>
      </c>
      <c r="G96" s="79">
        <v>0</v>
      </c>
      <c r="H96" s="79">
        <v>-12100.15</v>
      </c>
      <c r="I96" s="79">
        <v>-56602.43</v>
      </c>
      <c r="J96" s="82">
        <v>0</v>
      </c>
      <c r="K96" s="81">
        <f t="shared" si="15"/>
        <v>-68702.58</v>
      </c>
      <c r="L96" s="83">
        <f t="shared" si="12"/>
        <v>29078581.300000004</v>
      </c>
      <c r="M96" s="84">
        <v>4076253</v>
      </c>
      <c r="N96" s="81">
        <f t="shared" si="13"/>
        <v>7.1336546823761928</v>
      </c>
    </row>
    <row r="97" spans="1:14" x14ac:dyDescent="0.35">
      <c r="A97" s="78">
        <v>43544</v>
      </c>
      <c r="B97" s="79">
        <v>142978.94</v>
      </c>
      <c r="C97" s="79">
        <v>28974314.799999997</v>
      </c>
      <c r="D97" s="79">
        <v>35390.03</v>
      </c>
      <c r="E97" s="80">
        <v>0</v>
      </c>
      <c r="F97" s="81">
        <f t="shared" si="14"/>
        <v>29152683.77</v>
      </c>
      <c r="G97" s="79">
        <v>0</v>
      </c>
      <c r="H97" s="79">
        <v>-12100.15</v>
      </c>
      <c r="I97" s="79">
        <v>-56602.43</v>
      </c>
      <c r="J97" s="82">
        <v>0</v>
      </c>
      <c r="K97" s="81">
        <f t="shared" si="15"/>
        <v>-68702.58</v>
      </c>
      <c r="L97" s="83">
        <f t="shared" si="12"/>
        <v>29083981.190000001</v>
      </c>
      <c r="M97" s="84">
        <v>4076253</v>
      </c>
      <c r="N97" s="81">
        <f t="shared" si="13"/>
        <v>7.1349794014257704</v>
      </c>
    </row>
    <row r="98" spans="1:14" x14ac:dyDescent="0.35">
      <c r="A98" s="78">
        <v>43545</v>
      </c>
      <c r="B98" s="79">
        <v>142978.94</v>
      </c>
      <c r="C98" s="79">
        <v>28975200.280000001</v>
      </c>
      <c r="D98" s="79">
        <v>35390.03</v>
      </c>
      <c r="E98" s="80">
        <v>0</v>
      </c>
      <c r="F98" s="81">
        <f t="shared" si="14"/>
        <v>29153569.250000004</v>
      </c>
      <c r="G98" s="79">
        <v>0</v>
      </c>
      <c r="H98" s="79">
        <v>-12100.15</v>
      </c>
      <c r="I98" s="79">
        <v>-56602.43</v>
      </c>
      <c r="J98" s="82">
        <v>0</v>
      </c>
      <c r="K98" s="81">
        <f t="shared" si="15"/>
        <v>-68702.58</v>
      </c>
      <c r="L98" s="83">
        <f t="shared" si="12"/>
        <v>29084866.670000006</v>
      </c>
      <c r="M98" s="84">
        <v>4076253</v>
      </c>
      <c r="N98" s="81">
        <f t="shared" si="13"/>
        <v>7.1351966303367345</v>
      </c>
    </row>
    <row r="99" spans="1:14" x14ac:dyDescent="0.35">
      <c r="A99" s="78">
        <v>43546</v>
      </c>
      <c r="B99" s="79">
        <v>142978.94</v>
      </c>
      <c r="C99" s="79">
        <v>29004209.350000001</v>
      </c>
      <c r="D99" s="79">
        <v>35390.03</v>
      </c>
      <c r="E99" s="80">
        <v>0</v>
      </c>
      <c r="F99" s="81">
        <f t="shared" si="14"/>
        <v>29182578.320000004</v>
      </c>
      <c r="G99" s="79">
        <v>0</v>
      </c>
      <c r="H99" s="79">
        <v>-12100.15</v>
      </c>
      <c r="I99" s="79">
        <v>-56602.43</v>
      </c>
      <c r="J99" s="82">
        <v>0</v>
      </c>
      <c r="K99" s="81">
        <f t="shared" si="15"/>
        <v>-68702.58</v>
      </c>
      <c r="L99" s="83">
        <f t="shared" si="12"/>
        <v>29113875.740000006</v>
      </c>
      <c r="M99" s="84">
        <v>4076253</v>
      </c>
      <c r="N99" s="81">
        <f t="shared" si="13"/>
        <v>7.1423132322748382</v>
      </c>
    </row>
    <row r="100" spans="1:14" x14ac:dyDescent="0.35">
      <c r="A100" s="78">
        <v>43547</v>
      </c>
      <c r="B100" s="79">
        <v>142978.94</v>
      </c>
      <c r="C100" s="79">
        <v>29004194.549999997</v>
      </c>
      <c r="D100" s="79">
        <v>35390.03</v>
      </c>
      <c r="E100" s="80">
        <v>0</v>
      </c>
      <c r="F100" s="81">
        <f t="shared" si="14"/>
        <v>29182563.52</v>
      </c>
      <c r="G100" s="79">
        <v>0</v>
      </c>
      <c r="H100" s="79">
        <v>-12100.15</v>
      </c>
      <c r="I100" s="79">
        <v>-56602.43</v>
      </c>
      <c r="J100" s="82">
        <v>0</v>
      </c>
      <c r="K100" s="81">
        <f t="shared" si="15"/>
        <v>-68702.58</v>
      </c>
      <c r="L100" s="83">
        <f t="shared" si="12"/>
        <v>29113860.940000001</v>
      </c>
      <c r="M100" s="84">
        <v>4076253</v>
      </c>
      <c r="N100" s="81">
        <f t="shared" si="13"/>
        <v>7.1423096014894076</v>
      </c>
    </row>
    <row r="101" spans="1:14" x14ac:dyDescent="0.35">
      <c r="A101" s="78">
        <v>43548</v>
      </c>
      <c r="B101" s="79">
        <v>142978.94</v>
      </c>
      <c r="C101" s="79">
        <v>29004232.039999999</v>
      </c>
      <c r="D101" s="79">
        <v>35390.03</v>
      </c>
      <c r="E101" s="80">
        <v>0</v>
      </c>
      <c r="F101" s="81">
        <f t="shared" si="14"/>
        <v>29182601.010000002</v>
      </c>
      <c r="G101" s="79">
        <v>0</v>
      </c>
      <c r="H101" s="79">
        <v>-12100.15</v>
      </c>
      <c r="I101" s="79">
        <v>-56602.43</v>
      </c>
      <c r="J101" s="82">
        <v>0</v>
      </c>
      <c r="K101" s="81">
        <f t="shared" si="15"/>
        <v>-68702.58</v>
      </c>
      <c r="L101" s="83">
        <f t="shared" si="12"/>
        <v>29113898.430000003</v>
      </c>
      <c r="M101" s="84">
        <v>4076253</v>
      </c>
      <c r="N101" s="81">
        <f t="shared" si="13"/>
        <v>7.1423187986614183</v>
      </c>
    </row>
    <row r="102" spans="1:14" x14ac:dyDescent="0.35">
      <c r="A102" s="78">
        <v>43549</v>
      </c>
      <c r="B102" s="79">
        <v>142978.94</v>
      </c>
      <c r="C102" s="79">
        <v>28788392.759999998</v>
      </c>
      <c r="D102" s="79">
        <v>35390.03</v>
      </c>
      <c r="E102" s="80">
        <v>0</v>
      </c>
      <c r="F102" s="81">
        <f t="shared" si="14"/>
        <v>28966761.73</v>
      </c>
      <c r="G102" s="79">
        <v>0</v>
      </c>
      <c r="H102" s="79">
        <v>-12100.15</v>
      </c>
      <c r="I102" s="79">
        <v>-56602.43</v>
      </c>
      <c r="J102" s="82">
        <v>0</v>
      </c>
      <c r="K102" s="81">
        <f t="shared" si="15"/>
        <v>-68702.58</v>
      </c>
      <c r="L102" s="83">
        <f t="shared" si="12"/>
        <v>28898059.150000002</v>
      </c>
      <c r="M102" s="84">
        <v>4076253</v>
      </c>
      <c r="N102" s="81">
        <f t="shared" si="13"/>
        <v>7.0893683856227767</v>
      </c>
    </row>
    <row r="103" spans="1:14" x14ac:dyDescent="0.35">
      <c r="A103" s="78">
        <v>43550</v>
      </c>
      <c r="B103" s="79">
        <v>141128.44</v>
      </c>
      <c r="C103" s="79">
        <v>28750790.620000001</v>
      </c>
      <c r="D103" s="79">
        <v>35390.03</v>
      </c>
      <c r="E103" s="80">
        <v>0</v>
      </c>
      <c r="F103" s="81">
        <f t="shared" si="14"/>
        <v>28927309.090000004</v>
      </c>
      <c r="G103" s="79">
        <v>0</v>
      </c>
      <c r="H103" s="79">
        <v>-10300.15</v>
      </c>
      <c r="I103" s="79">
        <v>-56602.43</v>
      </c>
      <c r="J103" s="82">
        <v>0</v>
      </c>
      <c r="K103" s="81">
        <f t="shared" si="15"/>
        <v>-66902.58</v>
      </c>
      <c r="L103" s="83">
        <f t="shared" si="12"/>
        <v>28860406.510000005</v>
      </c>
      <c r="M103" s="84">
        <v>4076253</v>
      </c>
      <c r="N103" s="81">
        <f t="shared" si="13"/>
        <v>7.0801313142241185</v>
      </c>
    </row>
    <row r="104" spans="1:14" x14ac:dyDescent="0.35">
      <c r="A104" s="78">
        <v>43551</v>
      </c>
      <c r="B104" s="79">
        <v>141128.44</v>
      </c>
      <c r="C104" s="79">
        <v>28824395.329999998</v>
      </c>
      <c r="D104" s="79">
        <v>35390.03</v>
      </c>
      <c r="E104" s="80">
        <v>0</v>
      </c>
      <c r="F104" s="81">
        <f t="shared" si="14"/>
        <v>29000913.800000001</v>
      </c>
      <c r="G104" s="79">
        <v>0</v>
      </c>
      <c r="H104" s="79">
        <v>-10300.15</v>
      </c>
      <c r="I104" s="79">
        <v>-56602.43</v>
      </c>
      <c r="J104" s="82">
        <v>0</v>
      </c>
      <c r="K104" s="81">
        <f t="shared" si="15"/>
        <v>-66902.58</v>
      </c>
      <c r="L104" s="83">
        <f t="shared" si="12"/>
        <v>28934011.220000003</v>
      </c>
      <c r="M104" s="84">
        <v>4076253</v>
      </c>
      <c r="N104" s="81">
        <f t="shared" si="13"/>
        <v>7.0981882675094017</v>
      </c>
    </row>
    <row r="105" spans="1:14" x14ac:dyDescent="0.35">
      <c r="A105" s="78">
        <v>43552</v>
      </c>
      <c r="B105" s="79">
        <v>84520.26</v>
      </c>
      <c r="C105" s="79">
        <v>28777681.77</v>
      </c>
      <c r="D105" s="79">
        <v>35390.03</v>
      </c>
      <c r="E105" s="80">
        <v>0</v>
      </c>
      <c r="F105" s="81">
        <f t="shared" si="14"/>
        <v>28897592.060000002</v>
      </c>
      <c r="G105" s="79">
        <v>0</v>
      </c>
      <c r="H105" s="79">
        <v>-10300.15</v>
      </c>
      <c r="I105" s="79">
        <v>0</v>
      </c>
      <c r="J105" s="82">
        <v>0</v>
      </c>
      <c r="K105" s="81">
        <f t="shared" si="15"/>
        <v>-10300.15</v>
      </c>
      <c r="L105" s="83">
        <f t="shared" si="12"/>
        <v>28887291.910000004</v>
      </c>
      <c r="M105" s="84">
        <v>4076253</v>
      </c>
      <c r="N105" s="81">
        <f t="shared" si="13"/>
        <v>7.0867269303451002</v>
      </c>
    </row>
    <row r="106" spans="1:14" x14ac:dyDescent="0.35">
      <c r="A106" s="78">
        <v>43553</v>
      </c>
      <c r="B106" s="79">
        <v>73298.240000000005</v>
      </c>
      <c r="C106" s="79">
        <v>28866415.040000003</v>
      </c>
      <c r="D106" s="79">
        <v>35390.03</v>
      </c>
      <c r="E106" s="80">
        <v>0</v>
      </c>
      <c r="F106" s="81">
        <f t="shared" si="14"/>
        <v>28975103.310000002</v>
      </c>
      <c r="G106" s="79">
        <v>0</v>
      </c>
      <c r="H106" s="79">
        <v>-6775.7</v>
      </c>
      <c r="I106" s="79">
        <v>0</v>
      </c>
      <c r="J106" s="82">
        <v>0</v>
      </c>
      <c r="K106" s="81">
        <f t="shared" si="15"/>
        <v>-6775.7</v>
      </c>
      <c r="L106" s="83">
        <f t="shared" si="12"/>
        <v>28968327.610000003</v>
      </c>
      <c r="M106" s="84">
        <v>4076253</v>
      </c>
      <c r="N106" s="81">
        <f t="shared" si="13"/>
        <v>7.1066068789155148</v>
      </c>
    </row>
    <row r="107" spans="1:14" x14ac:dyDescent="0.35">
      <c r="A107" s="78">
        <v>43554</v>
      </c>
      <c r="B107" s="79">
        <v>73298.240000000005</v>
      </c>
      <c r="C107" s="79">
        <v>28866312.590000004</v>
      </c>
      <c r="D107" s="79">
        <v>35390.03</v>
      </c>
      <c r="E107" s="80">
        <v>0</v>
      </c>
      <c r="F107" s="81">
        <f t="shared" si="14"/>
        <v>28975000.860000003</v>
      </c>
      <c r="G107" s="79">
        <v>0</v>
      </c>
      <c r="H107" s="79">
        <v>-6775.7</v>
      </c>
      <c r="I107" s="79">
        <v>0</v>
      </c>
      <c r="J107" s="82">
        <v>0</v>
      </c>
      <c r="K107" s="81">
        <f t="shared" si="15"/>
        <v>-6775.7</v>
      </c>
      <c r="L107" s="83">
        <f t="shared" si="12"/>
        <v>28968225.160000004</v>
      </c>
      <c r="M107" s="84">
        <v>4076253</v>
      </c>
      <c r="N107" s="81">
        <f t="shared" si="13"/>
        <v>7.1065817455393478</v>
      </c>
    </row>
    <row r="108" spans="1:14" x14ac:dyDescent="0.35">
      <c r="A108" s="78">
        <v>43555</v>
      </c>
      <c r="B108" s="79">
        <v>73278.240000000005</v>
      </c>
      <c r="C108" s="79">
        <v>28866118.800000001</v>
      </c>
      <c r="D108" s="79">
        <v>35390.03</v>
      </c>
      <c r="E108" s="80">
        <v>0</v>
      </c>
      <c r="F108" s="81">
        <f t="shared" si="14"/>
        <v>28974787.07</v>
      </c>
      <c r="G108" s="79">
        <v>0</v>
      </c>
      <c r="H108" s="79">
        <v>-7752.6</v>
      </c>
      <c r="I108" s="79">
        <v>-3960.56</v>
      </c>
      <c r="J108" s="82">
        <v>0</v>
      </c>
      <c r="K108" s="81">
        <f t="shared" si="15"/>
        <v>-11713.16</v>
      </c>
      <c r="L108" s="83">
        <f t="shared" si="12"/>
        <v>28963073.91</v>
      </c>
      <c r="M108" s="84">
        <v>4076253</v>
      </c>
      <c r="N108" s="81">
        <f t="shared" si="13"/>
        <v>7.1053180236849869</v>
      </c>
    </row>
    <row r="109" spans="1:14" x14ac:dyDescent="0.35">
      <c r="A109" s="85" t="s">
        <v>138</v>
      </c>
      <c r="B109" s="86">
        <f>SUM(B78:B108)</f>
        <v>4216355.3599999994</v>
      </c>
      <c r="C109" s="86">
        <f>SUM(C78:C108)</f>
        <v>889224718.8299998</v>
      </c>
      <c r="D109" s="86">
        <f>SUM(D78:D108)</f>
        <v>1099281.5900000005</v>
      </c>
      <c r="E109" s="86">
        <f>SUM(E78:E108)</f>
        <v>0</v>
      </c>
      <c r="F109" s="86">
        <f>SUM(F78:F108)</f>
        <v>894540355.77999997</v>
      </c>
      <c r="G109" s="86">
        <f t="shared" ref="G109:J109" si="16">SUM(G78:G108)</f>
        <v>0</v>
      </c>
      <c r="H109" s="86">
        <f t="shared" si="16"/>
        <v>-304515.70000000007</v>
      </c>
      <c r="I109" s="86">
        <f t="shared" si="16"/>
        <v>-1532226.17</v>
      </c>
      <c r="J109" s="86">
        <f t="shared" si="16"/>
        <v>0</v>
      </c>
      <c r="K109" s="86">
        <f>SUM(K78:K108)</f>
        <v>-1836741.8700000008</v>
      </c>
      <c r="L109" s="86">
        <f>SUM(L78:L108)</f>
        <v>892703613.90999997</v>
      </c>
      <c r="M109" s="86">
        <f>SUM(M78:M108)</f>
        <v>126363843</v>
      </c>
      <c r="N109" s="86">
        <f>SUM(N78:N108)</f>
        <v>219.00103205321167</v>
      </c>
    </row>
    <row r="110" spans="1:14" x14ac:dyDescent="0.35">
      <c r="A110" s="87" t="s">
        <v>145</v>
      </c>
      <c r="B110" s="88">
        <f>B109/31</f>
        <v>136011.46322580642</v>
      </c>
      <c r="C110" s="88">
        <f t="shared" ref="C110:N110" si="17">C109/31</f>
        <v>28684668.349354833</v>
      </c>
      <c r="D110" s="88">
        <f t="shared" si="17"/>
        <v>35460.696451612923</v>
      </c>
      <c r="E110" s="88">
        <f t="shared" si="17"/>
        <v>0</v>
      </c>
      <c r="F110" s="88">
        <f t="shared" si="17"/>
        <v>28856140.509032257</v>
      </c>
      <c r="G110" s="88">
        <f t="shared" si="17"/>
        <v>0</v>
      </c>
      <c r="H110" s="88">
        <f t="shared" si="17"/>
        <v>-9823.0870967741957</v>
      </c>
      <c r="I110" s="88">
        <f t="shared" si="17"/>
        <v>-49426.650645161288</v>
      </c>
      <c r="J110" s="88">
        <f t="shared" si="17"/>
        <v>0</v>
      </c>
      <c r="K110" s="88">
        <f t="shared" si="17"/>
        <v>-59249.737741935511</v>
      </c>
      <c r="L110" s="88">
        <f t="shared" si="17"/>
        <v>28796890.771290321</v>
      </c>
      <c r="M110" s="88">
        <f t="shared" si="17"/>
        <v>4076253</v>
      </c>
      <c r="N110" s="88">
        <f t="shared" si="17"/>
        <v>7.0645494210713444</v>
      </c>
    </row>
    <row r="112" spans="1:14" x14ac:dyDescent="0.35">
      <c r="A112" s="78">
        <v>43556</v>
      </c>
      <c r="B112" s="79">
        <v>73278.240000000005</v>
      </c>
      <c r="C112" s="79">
        <v>28865643.979999997</v>
      </c>
      <c r="D112" s="79">
        <v>35390.03</v>
      </c>
      <c r="E112" s="80">
        <v>0</v>
      </c>
      <c r="F112" s="81">
        <f>B112+C112+D112+E112</f>
        <v>28974312.249999996</v>
      </c>
      <c r="G112" s="79">
        <v>0</v>
      </c>
      <c r="H112" s="79">
        <v>-10152.34</v>
      </c>
      <c r="I112" s="79">
        <v>-56454.1</v>
      </c>
      <c r="J112" s="82">
        <v>0</v>
      </c>
      <c r="K112" s="81">
        <f>G112+H112+I112+J112</f>
        <v>-66606.44</v>
      </c>
      <c r="L112" s="83">
        <f>F112+K112</f>
        <v>28907705.809999995</v>
      </c>
      <c r="M112" s="84">
        <v>4076253</v>
      </c>
      <c r="N112" s="81">
        <f t="shared" ref="N112:N141" si="18">L112/M112</f>
        <v>7.0917349364722932</v>
      </c>
    </row>
    <row r="113" spans="1:14" x14ac:dyDescent="0.35">
      <c r="A113" s="78">
        <v>43557</v>
      </c>
      <c r="B113" s="79">
        <v>73278.240000000005</v>
      </c>
      <c r="C113" s="79">
        <v>28869323.589999996</v>
      </c>
      <c r="D113" s="79">
        <v>35390.03</v>
      </c>
      <c r="E113" s="80">
        <v>0</v>
      </c>
      <c r="F113" s="81">
        <f t="shared" ref="F113:F141" si="19">B113+C113+D113+E113</f>
        <v>28977991.859999996</v>
      </c>
      <c r="G113" s="79">
        <v>0</v>
      </c>
      <c r="H113" s="79">
        <v>-10152.34</v>
      </c>
      <c r="I113" s="79">
        <v>-56454.1</v>
      </c>
      <c r="J113" s="82">
        <v>0</v>
      </c>
      <c r="K113" s="81">
        <f t="shared" ref="K113:K141" si="20">G113+H113+I113+J113</f>
        <v>-66606.44</v>
      </c>
      <c r="L113" s="83">
        <f t="shared" ref="L113:L141" si="21">F113+K113</f>
        <v>28911385.419999994</v>
      </c>
      <c r="M113" s="84">
        <v>4076253</v>
      </c>
      <c r="N113" s="81">
        <f t="shared" si="18"/>
        <v>7.0926376306868084</v>
      </c>
    </row>
    <row r="114" spans="1:14" x14ac:dyDescent="0.35">
      <c r="A114" s="78">
        <v>43558</v>
      </c>
      <c r="B114" s="79">
        <v>73278.240000000005</v>
      </c>
      <c r="C114" s="79">
        <v>28795253.27</v>
      </c>
      <c r="D114" s="79">
        <v>35390.03</v>
      </c>
      <c r="E114" s="80">
        <v>0</v>
      </c>
      <c r="F114" s="81">
        <f t="shared" si="19"/>
        <v>28903921.539999999</v>
      </c>
      <c r="G114" s="79">
        <v>0</v>
      </c>
      <c r="H114" s="79">
        <v>-10152.34</v>
      </c>
      <c r="I114" s="79">
        <v>-56454.1</v>
      </c>
      <c r="J114" s="82">
        <v>0</v>
      </c>
      <c r="K114" s="81">
        <f t="shared" si="20"/>
        <v>-66606.44</v>
      </c>
      <c r="L114" s="83">
        <f t="shared" si="21"/>
        <v>28837315.099999998</v>
      </c>
      <c r="M114" s="84">
        <v>4076253</v>
      </c>
      <c r="N114" s="81">
        <f t="shared" si="18"/>
        <v>7.0744664524012615</v>
      </c>
    </row>
    <row r="115" spans="1:14" x14ac:dyDescent="0.35">
      <c r="A115" s="78">
        <v>43559</v>
      </c>
      <c r="B115" s="79">
        <v>73278.240000000005</v>
      </c>
      <c r="C115" s="79">
        <v>28733675.149999999</v>
      </c>
      <c r="D115" s="79">
        <v>35390.03</v>
      </c>
      <c r="E115" s="80">
        <v>0</v>
      </c>
      <c r="F115" s="81">
        <f t="shared" si="19"/>
        <v>28842343.419999998</v>
      </c>
      <c r="G115" s="79">
        <v>0</v>
      </c>
      <c r="H115" s="79">
        <v>-10152.34</v>
      </c>
      <c r="I115" s="79">
        <v>-56454.1</v>
      </c>
      <c r="J115" s="82">
        <v>0</v>
      </c>
      <c r="K115" s="81">
        <f t="shared" si="20"/>
        <v>-66606.44</v>
      </c>
      <c r="L115" s="83">
        <f t="shared" si="21"/>
        <v>28775736.979999997</v>
      </c>
      <c r="M115" s="84">
        <v>4076253</v>
      </c>
      <c r="N115" s="81">
        <f t="shared" si="18"/>
        <v>7.0593599023416838</v>
      </c>
    </row>
    <row r="116" spans="1:14" x14ac:dyDescent="0.35">
      <c r="A116" s="78">
        <v>43560</v>
      </c>
      <c r="B116" s="79">
        <v>73278.240000000005</v>
      </c>
      <c r="C116" s="79">
        <v>28731062.549999997</v>
      </c>
      <c r="D116" s="79">
        <v>35390.03</v>
      </c>
      <c r="E116" s="80">
        <v>0</v>
      </c>
      <c r="F116" s="81">
        <f t="shared" si="19"/>
        <v>28839730.819999997</v>
      </c>
      <c r="G116" s="79">
        <v>0</v>
      </c>
      <c r="H116" s="79">
        <v>-11102.34</v>
      </c>
      <c r="I116" s="79">
        <v>-56454.1</v>
      </c>
      <c r="J116" s="82">
        <v>0</v>
      </c>
      <c r="K116" s="81">
        <f t="shared" si="20"/>
        <v>-67556.44</v>
      </c>
      <c r="L116" s="83">
        <f t="shared" si="21"/>
        <v>28772174.379999995</v>
      </c>
      <c r="M116" s="84">
        <v>4076253</v>
      </c>
      <c r="N116" s="81">
        <f t="shared" si="18"/>
        <v>7.0584859134111637</v>
      </c>
    </row>
    <row r="117" spans="1:14" x14ac:dyDescent="0.35">
      <c r="A117" s="78">
        <v>43561</v>
      </c>
      <c r="B117" s="79">
        <v>73278.240000000005</v>
      </c>
      <c r="C117" s="79">
        <v>28730960.109999999</v>
      </c>
      <c r="D117" s="79">
        <v>35390.03</v>
      </c>
      <c r="E117" s="80">
        <v>0</v>
      </c>
      <c r="F117" s="81">
        <f t="shared" si="19"/>
        <v>28839628.379999999</v>
      </c>
      <c r="G117" s="79">
        <v>0</v>
      </c>
      <c r="H117" s="79">
        <v>-11102.34</v>
      </c>
      <c r="I117" s="79">
        <v>-56454.1</v>
      </c>
      <c r="J117" s="82">
        <v>0</v>
      </c>
      <c r="K117" s="81">
        <f t="shared" si="20"/>
        <v>-67556.44</v>
      </c>
      <c r="L117" s="83">
        <f t="shared" si="21"/>
        <v>28772071.939999998</v>
      </c>
      <c r="M117" s="84">
        <v>4076253</v>
      </c>
      <c r="N117" s="81">
        <f t="shared" si="18"/>
        <v>7.0584607824882308</v>
      </c>
    </row>
    <row r="118" spans="1:14" x14ac:dyDescent="0.35">
      <c r="A118" s="78">
        <v>43562</v>
      </c>
      <c r="B118" s="79">
        <v>73278.240000000005</v>
      </c>
      <c r="C118" s="79">
        <v>28730857.66</v>
      </c>
      <c r="D118" s="79">
        <v>35390.03</v>
      </c>
      <c r="E118" s="80">
        <v>0</v>
      </c>
      <c r="F118" s="81">
        <f t="shared" si="19"/>
        <v>28839525.93</v>
      </c>
      <c r="G118" s="79">
        <v>0</v>
      </c>
      <c r="H118" s="79">
        <v>-11102.34</v>
      </c>
      <c r="I118" s="79">
        <v>-56454.1</v>
      </c>
      <c r="J118" s="82">
        <v>0</v>
      </c>
      <c r="K118" s="81">
        <f t="shared" si="20"/>
        <v>-67556.44</v>
      </c>
      <c r="L118" s="83">
        <f t="shared" si="21"/>
        <v>28771969.489999998</v>
      </c>
      <c r="M118" s="84">
        <v>4076253</v>
      </c>
      <c r="N118" s="81">
        <f t="shared" si="18"/>
        <v>7.0584356491120639</v>
      </c>
    </row>
    <row r="119" spans="1:14" x14ac:dyDescent="0.35">
      <c r="A119" s="78">
        <v>43563</v>
      </c>
      <c r="B119" s="79">
        <v>73278.240000000005</v>
      </c>
      <c r="C119" s="79">
        <v>28792731.949999996</v>
      </c>
      <c r="D119" s="79">
        <v>35390.03</v>
      </c>
      <c r="E119" s="80">
        <v>0</v>
      </c>
      <c r="F119" s="81">
        <f t="shared" si="19"/>
        <v>28901400.219999995</v>
      </c>
      <c r="G119" s="79">
        <v>0</v>
      </c>
      <c r="H119" s="79">
        <v>-11102.34</v>
      </c>
      <c r="I119" s="79">
        <v>-56454.1</v>
      </c>
      <c r="J119" s="82">
        <v>0</v>
      </c>
      <c r="K119" s="81">
        <f t="shared" si="20"/>
        <v>-67556.44</v>
      </c>
      <c r="L119" s="83">
        <f t="shared" si="21"/>
        <v>28833843.779999994</v>
      </c>
      <c r="M119" s="84">
        <v>4076253</v>
      </c>
      <c r="N119" s="81">
        <f t="shared" si="18"/>
        <v>7.0736148565852002</v>
      </c>
    </row>
    <row r="120" spans="1:14" x14ac:dyDescent="0.35">
      <c r="A120" s="78">
        <v>43564</v>
      </c>
      <c r="B120" s="79">
        <v>73278.240000000005</v>
      </c>
      <c r="C120" s="79">
        <v>28756233.099999998</v>
      </c>
      <c r="D120" s="79">
        <v>35390.03</v>
      </c>
      <c r="E120" s="80">
        <v>0</v>
      </c>
      <c r="F120" s="81">
        <f t="shared" si="19"/>
        <v>28864901.369999997</v>
      </c>
      <c r="G120" s="79">
        <v>0</v>
      </c>
      <c r="H120" s="79">
        <v>-11102.34</v>
      </c>
      <c r="I120" s="79">
        <v>-56454.1</v>
      </c>
      <c r="J120" s="82">
        <v>0</v>
      </c>
      <c r="K120" s="81">
        <f t="shared" si="20"/>
        <v>-67556.44</v>
      </c>
      <c r="L120" s="83">
        <f t="shared" si="21"/>
        <v>28797344.929999996</v>
      </c>
      <c r="M120" s="84">
        <v>4076253</v>
      </c>
      <c r="N120" s="81">
        <f t="shared" si="18"/>
        <v>7.0646608368028181</v>
      </c>
    </row>
    <row r="121" spans="1:14" x14ac:dyDescent="0.35">
      <c r="A121" s="78">
        <v>43565</v>
      </c>
      <c r="B121" s="79">
        <v>73278.240000000005</v>
      </c>
      <c r="C121" s="79">
        <v>28737674.319999997</v>
      </c>
      <c r="D121" s="79">
        <v>35390.03</v>
      </c>
      <c r="E121" s="80">
        <v>0</v>
      </c>
      <c r="F121" s="81">
        <f t="shared" si="19"/>
        <v>28846342.589999996</v>
      </c>
      <c r="G121" s="79">
        <v>0</v>
      </c>
      <c r="H121" s="79">
        <v>-11102.34</v>
      </c>
      <c r="I121" s="79">
        <v>-56454.1</v>
      </c>
      <c r="J121" s="82">
        <v>0</v>
      </c>
      <c r="K121" s="81">
        <f t="shared" si="20"/>
        <v>-67556.44</v>
      </c>
      <c r="L121" s="83">
        <f t="shared" si="21"/>
        <v>28778786.149999995</v>
      </c>
      <c r="M121" s="84">
        <v>4076253</v>
      </c>
      <c r="N121" s="81">
        <f t="shared" si="18"/>
        <v>7.060107934909829</v>
      </c>
    </row>
    <row r="122" spans="1:14" x14ac:dyDescent="0.35">
      <c r="A122" s="78">
        <v>43566</v>
      </c>
      <c r="B122" s="79">
        <v>73278.240000000005</v>
      </c>
      <c r="C122" s="79">
        <v>28317242.109999999</v>
      </c>
      <c r="D122" s="79">
        <v>495390.03</v>
      </c>
      <c r="E122" s="80">
        <v>0</v>
      </c>
      <c r="F122" s="81">
        <f t="shared" si="19"/>
        <v>28885910.379999999</v>
      </c>
      <c r="G122" s="79">
        <v>0</v>
      </c>
      <c r="H122" s="79">
        <v>-11102.34</v>
      </c>
      <c r="I122" s="79">
        <v>-56454.1</v>
      </c>
      <c r="J122" s="82">
        <v>0</v>
      </c>
      <c r="K122" s="81">
        <f t="shared" si="20"/>
        <v>-67556.44</v>
      </c>
      <c r="L122" s="83">
        <f t="shared" si="21"/>
        <v>28818353.939999998</v>
      </c>
      <c r="M122" s="84">
        <v>4076253</v>
      </c>
      <c r="N122" s="81">
        <f t="shared" si="18"/>
        <v>7.0698148373027871</v>
      </c>
    </row>
    <row r="123" spans="1:14" x14ac:dyDescent="0.35">
      <c r="A123" s="78">
        <v>43567</v>
      </c>
      <c r="B123" s="79">
        <v>533278.24</v>
      </c>
      <c r="C123" s="79">
        <v>28838742.720000003</v>
      </c>
      <c r="D123" s="79">
        <v>35390.03</v>
      </c>
      <c r="E123" s="80">
        <v>0</v>
      </c>
      <c r="F123" s="81">
        <f t="shared" si="19"/>
        <v>29407410.990000002</v>
      </c>
      <c r="G123" s="79">
        <v>-493271.97</v>
      </c>
      <c r="H123" s="79">
        <v>-11102.34</v>
      </c>
      <c r="I123" s="79">
        <v>-56454.1</v>
      </c>
      <c r="J123" s="82">
        <v>0</v>
      </c>
      <c r="K123" s="81">
        <f t="shared" si="20"/>
        <v>-560828.41</v>
      </c>
      <c r="L123" s="83">
        <f t="shared" si="21"/>
        <v>28846582.580000002</v>
      </c>
      <c r="M123" s="84">
        <v>4076253</v>
      </c>
      <c r="N123" s="81">
        <f t="shared" si="18"/>
        <v>7.0767399815467789</v>
      </c>
    </row>
    <row r="124" spans="1:14" x14ac:dyDescent="0.35">
      <c r="A124" s="78">
        <v>43568</v>
      </c>
      <c r="B124" s="79">
        <v>533278.24</v>
      </c>
      <c r="C124" s="79">
        <v>28838666.340000004</v>
      </c>
      <c r="D124" s="79">
        <v>35390.03</v>
      </c>
      <c r="E124" s="80">
        <v>0</v>
      </c>
      <c r="F124" s="81">
        <f t="shared" si="19"/>
        <v>29407334.610000003</v>
      </c>
      <c r="G124" s="79">
        <v>-493271.97</v>
      </c>
      <c r="H124" s="79">
        <v>-11102.34</v>
      </c>
      <c r="I124" s="79">
        <v>-56454.1</v>
      </c>
      <c r="J124" s="82">
        <v>0</v>
      </c>
      <c r="K124" s="81">
        <f t="shared" si="20"/>
        <v>-560828.41</v>
      </c>
      <c r="L124" s="83">
        <f t="shared" si="21"/>
        <v>28846506.200000003</v>
      </c>
      <c r="M124" s="84">
        <v>4076253</v>
      </c>
      <c r="N124" s="81">
        <f t="shared" si="18"/>
        <v>7.0767212437500824</v>
      </c>
    </row>
    <row r="125" spans="1:14" x14ac:dyDescent="0.35">
      <c r="A125" s="78">
        <v>43569</v>
      </c>
      <c r="B125" s="79">
        <v>533278.24</v>
      </c>
      <c r="C125" s="79">
        <v>28838593.650000002</v>
      </c>
      <c r="D125" s="79">
        <v>35390.03</v>
      </c>
      <c r="E125" s="80">
        <v>0</v>
      </c>
      <c r="F125" s="81">
        <f t="shared" si="19"/>
        <v>29407261.920000002</v>
      </c>
      <c r="G125" s="79">
        <v>-493271.97</v>
      </c>
      <c r="H125" s="79">
        <v>-11102.34</v>
      </c>
      <c r="I125" s="79">
        <v>-56454.1</v>
      </c>
      <c r="J125" s="82">
        <v>0</v>
      </c>
      <c r="K125" s="81">
        <f t="shared" si="20"/>
        <v>-560828.41</v>
      </c>
      <c r="L125" s="83">
        <f t="shared" si="21"/>
        <v>28846433.510000002</v>
      </c>
      <c r="M125" s="84">
        <v>4076253</v>
      </c>
      <c r="N125" s="81">
        <f t="shared" si="18"/>
        <v>7.0767034111965081</v>
      </c>
    </row>
    <row r="126" spans="1:14" x14ac:dyDescent="0.35">
      <c r="A126" s="78">
        <v>43570</v>
      </c>
      <c r="B126" s="79">
        <v>533278.24</v>
      </c>
      <c r="C126" s="79">
        <v>28946253.82</v>
      </c>
      <c r="D126" s="79">
        <v>35390.03</v>
      </c>
      <c r="E126" s="80">
        <v>0</v>
      </c>
      <c r="F126" s="81">
        <f t="shared" si="19"/>
        <v>29514922.09</v>
      </c>
      <c r="G126" s="79">
        <v>-493271.97</v>
      </c>
      <c r="H126" s="79">
        <v>-11102.34</v>
      </c>
      <c r="I126" s="79">
        <v>-56454.1</v>
      </c>
      <c r="J126" s="82">
        <v>0</v>
      </c>
      <c r="K126" s="81">
        <f t="shared" si="20"/>
        <v>-560828.41</v>
      </c>
      <c r="L126" s="83">
        <f t="shared" si="21"/>
        <v>28954093.68</v>
      </c>
      <c r="M126" s="84">
        <v>4076253</v>
      </c>
      <c r="N126" s="81">
        <f t="shared" si="18"/>
        <v>7.1031149636688395</v>
      </c>
    </row>
    <row r="127" spans="1:14" x14ac:dyDescent="0.35">
      <c r="A127" s="78">
        <v>43571</v>
      </c>
      <c r="B127" s="79">
        <v>40006.269999999997</v>
      </c>
      <c r="C127" s="79">
        <v>28810051.989999995</v>
      </c>
      <c r="D127" s="79">
        <v>181405.03</v>
      </c>
      <c r="E127" s="80">
        <v>0</v>
      </c>
      <c r="F127" s="81">
        <f t="shared" si="19"/>
        <v>29031463.289999995</v>
      </c>
      <c r="G127" s="79">
        <v>-1060.1099999999999</v>
      </c>
      <c r="H127" s="79">
        <v>-11102.34</v>
      </c>
      <c r="I127" s="79">
        <v>-56454.1</v>
      </c>
      <c r="J127" s="82">
        <v>0</v>
      </c>
      <c r="K127" s="81">
        <f t="shared" si="20"/>
        <v>-68616.55</v>
      </c>
      <c r="L127" s="83">
        <f t="shared" si="21"/>
        <v>28962846.739999995</v>
      </c>
      <c r="M127" s="84">
        <v>4076253</v>
      </c>
      <c r="N127" s="81">
        <f t="shared" si="18"/>
        <v>7.1052622935818741</v>
      </c>
    </row>
    <row r="128" spans="1:14" x14ac:dyDescent="0.35">
      <c r="A128" s="78">
        <v>43572</v>
      </c>
      <c r="B128" s="79">
        <v>40006.269999999997</v>
      </c>
      <c r="C128" s="79">
        <v>28810290.23</v>
      </c>
      <c r="D128" s="79">
        <v>181405.03</v>
      </c>
      <c r="E128" s="80">
        <v>0</v>
      </c>
      <c r="F128" s="81">
        <f t="shared" si="19"/>
        <v>29031701.530000001</v>
      </c>
      <c r="G128" s="79">
        <v>-1060.1099999999999</v>
      </c>
      <c r="H128" s="79">
        <v>-11102.34</v>
      </c>
      <c r="I128" s="79">
        <v>-56454.1</v>
      </c>
      <c r="J128" s="82">
        <v>0</v>
      </c>
      <c r="K128" s="81">
        <f t="shared" si="20"/>
        <v>-68616.55</v>
      </c>
      <c r="L128" s="83">
        <f t="shared" si="21"/>
        <v>28963084.98</v>
      </c>
      <c r="M128" s="84">
        <v>4076253</v>
      </c>
      <c r="N128" s="81">
        <f t="shared" si="18"/>
        <v>7.1053207394143589</v>
      </c>
    </row>
    <row r="129" spans="1:14" x14ac:dyDescent="0.35">
      <c r="A129" s="78">
        <v>43573</v>
      </c>
      <c r="B129" s="79">
        <v>184961.16</v>
      </c>
      <c r="C129" s="79">
        <v>28813926.189999994</v>
      </c>
      <c r="D129" s="79">
        <v>35390.03</v>
      </c>
      <c r="E129" s="80">
        <v>0</v>
      </c>
      <c r="F129" s="81">
        <f t="shared" si="19"/>
        <v>29034277.379999995</v>
      </c>
      <c r="G129" s="79">
        <v>0</v>
      </c>
      <c r="H129" s="79">
        <v>-11102.34</v>
      </c>
      <c r="I129" s="79">
        <v>-56454.1</v>
      </c>
      <c r="J129" s="82">
        <v>0</v>
      </c>
      <c r="K129" s="81">
        <f t="shared" si="20"/>
        <v>-67556.44</v>
      </c>
      <c r="L129" s="83">
        <f t="shared" si="21"/>
        <v>28966720.939999994</v>
      </c>
      <c r="M129" s="84">
        <v>4076253</v>
      </c>
      <c r="N129" s="81">
        <f t="shared" si="18"/>
        <v>7.1062127252650891</v>
      </c>
    </row>
    <row r="130" spans="1:14" x14ac:dyDescent="0.35">
      <c r="A130" s="78">
        <v>43574</v>
      </c>
      <c r="B130" s="79">
        <v>184961.16</v>
      </c>
      <c r="C130" s="79">
        <v>28879636.159999996</v>
      </c>
      <c r="D130" s="79">
        <v>35390.03</v>
      </c>
      <c r="E130" s="80">
        <v>0</v>
      </c>
      <c r="F130" s="81">
        <f t="shared" si="19"/>
        <v>29099987.349999998</v>
      </c>
      <c r="G130" s="79">
        <v>-66235.839999999997</v>
      </c>
      <c r="H130" s="79">
        <v>-11102.34</v>
      </c>
      <c r="I130" s="79">
        <v>-56454.1</v>
      </c>
      <c r="J130" s="82">
        <v>0</v>
      </c>
      <c r="K130" s="81">
        <f t="shared" si="20"/>
        <v>-133792.28</v>
      </c>
      <c r="L130" s="83">
        <f t="shared" si="21"/>
        <v>28966195.069999997</v>
      </c>
      <c r="M130" s="84">
        <v>4076253</v>
      </c>
      <c r="N130" s="81">
        <f t="shared" si="18"/>
        <v>7.1060837170803666</v>
      </c>
    </row>
    <row r="131" spans="1:14" x14ac:dyDescent="0.35">
      <c r="A131" s="78">
        <v>43575</v>
      </c>
      <c r="B131" s="79">
        <v>184961.16</v>
      </c>
      <c r="C131" s="79">
        <v>28879559.779999994</v>
      </c>
      <c r="D131" s="79">
        <v>35390.03</v>
      </c>
      <c r="E131" s="80">
        <v>0</v>
      </c>
      <c r="F131" s="81">
        <f t="shared" si="19"/>
        <v>29099910.969999995</v>
      </c>
      <c r="G131" s="79">
        <v>-66235.839999999997</v>
      </c>
      <c r="H131" s="79">
        <v>-11102.34</v>
      </c>
      <c r="I131" s="79">
        <v>-56454.1</v>
      </c>
      <c r="J131" s="82">
        <v>0</v>
      </c>
      <c r="K131" s="81">
        <f t="shared" si="20"/>
        <v>-133792.28</v>
      </c>
      <c r="L131" s="83">
        <f t="shared" si="21"/>
        <v>28966118.689999994</v>
      </c>
      <c r="M131" s="84">
        <v>4076253</v>
      </c>
      <c r="N131" s="81">
        <f t="shared" si="18"/>
        <v>7.1060649792836692</v>
      </c>
    </row>
    <row r="132" spans="1:14" x14ac:dyDescent="0.35">
      <c r="A132" s="78">
        <v>43576</v>
      </c>
      <c r="B132" s="79">
        <v>184961.16</v>
      </c>
      <c r="C132" s="79">
        <v>28879483.389999997</v>
      </c>
      <c r="D132" s="79">
        <v>35390.03</v>
      </c>
      <c r="E132" s="80">
        <v>0</v>
      </c>
      <c r="F132" s="81">
        <f t="shared" si="19"/>
        <v>29099834.579999998</v>
      </c>
      <c r="G132" s="79">
        <v>-66235.839999999997</v>
      </c>
      <c r="H132" s="79">
        <v>-11102.34</v>
      </c>
      <c r="I132" s="79">
        <v>-56454.1</v>
      </c>
      <c r="J132" s="82">
        <v>0</v>
      </c>
      <c r="K132" s="81">
        <f t="shared" si="20"/>
        <v>-133792.28</v>
      </c>
      <c r="L132" s="83">
        <f t="shared" si="21"/>
        <v>28966042.299999997</v>
      </c>
      <c r="M132" s="84">
        <v>4076253</v>
      </c>
      <c r="N132" s="81">
        <f t="shared" si="18"/>
        <v>7.1060462390337396</v>
      </c>
    </row>
    <row r="133" spans="1:14" x14ac:dyDescent="0.35">
      <c r="A133" s="78">
        <v>43577</v>
      </c>
      <c r="B133" s="79">
        <v>184961.16</v>
      </c>
      <c r="C133" s="79">
        <v>28879414.399999995</v>
      </c>
      <c r="D133" s="79">
        <v>35390.03</v>
      </c>
      <c r="E133" s="80">
        <v>0</v>
      </c>
      <c r="F133" s="81">
        <f t="shared" si="19"/>
        <v>29099765.589999996</v>
      </c>
      <c r="G133" s="79">
        <v>-66235.839999999997</v>
      </c>
      <c r="H133" s="79">
        <v>-11102.34</v>
      </c>
      <c r="I133" s="79">
        <v>-56454.1</v>
      </c>
      <c r="J133" s="82">
        <v>0</v>
      </c>
      <c r="K133" s="81">
        <f t="shared" si="20"/>
        <v>-133792.28</v>
      </c>
      <c r="L133" s="83">
        <f t="shared" si="21"/>
        <v>28965973.309999995</v>
      </c>
      <c r="M133" s="84">
        <v>4076253</v>
      </c>
      <c r="N133" s="81">
        <f t="shared" si="18"/>
        <v>7.1060293141765234</v>
      </c>
    </row>
    <row r="134" spans="1:14" x14ac:dyDescent="0.35">
      <c r="A134" s="78">
        <v>43578</v>
      </c>
      <c r="B134" s="79">
        <v>184961.16</v>
      </c>
      <c r="C134" s="79">
        <v>28975751.070000004</v>
      </c>
      <c r="D134" s="79">
        <v>35390.03</v>
      </c>
      <c r="E134" s="80">
        <v>0</v>
      </c>
      <c r="F134" s="81">
        <f t="shared" si="19"/>
        <v>29196102.260000005</v>
      </c>
      <c r="G134" s="79">
        <v>-66235.839999999997</v>
      </c>
      <c r="H134" s="79">
        <v>-11102.34</v>
      </c>
      <c r="I134" s="79">
        <v>-56454.1</v>
      </c>
      <c r="J134" s="82">
        <v>0</v>
      </c>
      <c r="K134" s="81">
        <f t="shared" si="20"/>
        <v>-133792.28</v>
      </c>
      <c r="L134" s="83">
        <f t="shared" si="21"/>
        <v>29062309.980000004</v>
      </c>
      <c r="M134" s="84">
        <v>4076253</v>
      </c>
      <c r="N134" s="81">
        <f t="shared" si="18"/>
        <v>7.129662947810159</v>
      </c>
    </row>
    <row r="135" spans="1:14" x14ac:dyDescent="0.35">
      <c r="A135" s="78">
        <v>43579</v>
      </c>
      <c r="B135" s="79">
        <v>118725.32</v>
      </c>
      <c r="C135" s="79">
        <v>28975214.680000003</v>
      </c>
      <c r="D135" s="79">
        <v>35390.03</v>
      </c>
      <c r="E135" s="80">
        <v>0</v>
      </c>
      <c r="F135" s="81">
        <f t="shared" si="19"/>
        <v>29129330.030000005</v>
      </c>
      <c r="G135" s="79">
        <v>0</v>
      </c>
      <c r="H135" s="79">
        <v>-11102.34</v>
      </c>
      <c r="I135" s="79">
        <v>-56454.1</v>
      </c>
      <c r="J135" s="82">
        <v>0</v>
      </c>
      <c r="K135" s="81">
        <f t="shared" si="20"/>
        <v>-67556.44</v>
      </c>
      <c r="L135" s="83">
        <f t="shared" si="21"/>
        <v>29061773.590000004</v>
      </c>
      <c r="M135" s="84">
        <v>4076253</v>
      </c>
      <c r="N135" s="81">
        <f t="shared" si="18"/>
        <v>7.1295313588239013</v>
      </c>
    </row>
    <row r="136" spans="1:14" x14ac:dyDescent="0.35">
      <c r="A136" s="78">
        <v>43580</v>
      </c>
      <c r="B136" s="79">
        <v>118725.32</v>
      </c>
      <c r="C136" s="79">
        <v>28969089.09</v>
      </c>
      <c r="D136" s="79">
        <v>35390.03</v>
      </c>
      <c r="E136" s="80">
        <v>0</v>
      </c>
      <c r="F136" s="81">
        <f t="shared" si="19"/>
        <v>29123204.440000001</v>
      </c>
      <c r="G136" s="79">
        <v>0</v>
      </c>
      <c r="H136" s="79">
        <v>-11102.34</v>
      </c>
      <c r="I136" s="79">
        <v>-56454.1</v>
      </c>
      <c r="J136" s="82">
        <v>0</v>
      </c>
      <c r="K136" s="81">
        <f t="shared" si="20"/>
        <v>-67556.44</v>
      </c>
      <c r="L136" s="83">
        <f t="shared" si="21"/>
        <v>29055648</v>
      </c>
      <c r="M136" s="84">
        <v>4076253</v>
      </c>
      <c r="N136" s="81">
        <f t="shared" si="18"/>
        <v>7.1280286086265994</v>
      </c>
    </row>
    <row r="137" spans="1:14" x14ac:dyDescent="0.35">
      <c r="A137" s="78">
        <v>43581</v>
      </c>
      <c r="B137" s="79">
        <v>114374.58</v>
      </c>
      <c r="C137" s="79">
        <v>28966720.959999997</v>
      </c>
      <c r="D137" s="79">
        <v>35390.03</v>
      </c>
      <c r="E137" s="80">
        <v>0</v>
      </c>
      <c r="F137" s="81">
        <f t="shared" si="19"/>
        <v>29116485.569999997</v>
      </c>
      <c r="G137" s="79">
        <v>0</v>
      </c>
      <c r="H137" s="79">
        <v>-7052.6</v>
      </c>
      <c r="I137" s="79">
        <v>-56454.1</v>
      </c>
      <c r="J137" s="82">
        <v>0</v>
      </c>
      <c r="K137" s="81">
        <f t="shared" si="20"/>
        <v>-63506.7</v>
      </c>
      <c r="L137" s="83">
        <f t="shared" si="21"/>
        <v>29052978.869999997</v>
      </c>
      <c r="M137" s="84">
        <v>4076253</v>
      </c>
      <c r="N137" s="81">
        <f t="shared" si="18"/>
        <v>7.1273738087405265</v>
      </c>
    </row>
    <row r="138" spans="1:14" x14ac:dyDescent="0.35">
      <c r="A138" s="78">
        <v>43582</v>
      </c>
      <c r="B138" s="79">
        <v>114374.58</v>
      </c>
      <c r="C138" s="79">
        <v>28966644.579999998</v>
      </c>
      <c r="D138" s="79">
        <v>35390.03</v>
      </c>
      <c r="E138" s="80">
        <v>0</v>
      </c>
      <c r="F138" s="81">
        <f t="shared" si="19"/>
        <v>29116409.189999998</v>
      </c>
      <c r="G138" s="79">
        <v>0</v>
      </c>
      <c r="H138" s="79">
        <v>-7052.6</v>
      </c>
      <c r="I138" s="79">
        <v>-56454.1</v>
      </c>
      <c r="J138" s="82">
        <v>0</v>
      </c>
      <c r="K138" s="81">
        <f t="shared" si="20"/>
        <v>-63506.7</v>
      </c>
      <c r="L138" s="83">
        <f t="shared" si="21"/>
        <v>29052902.489999998</v>
      </c>
      <c r="M138" s="84">
        <v>4076253</v>
      </c>
      <c r="N138" s="81">
        <f t="shared" si="18"/>
        <v>7.12735507094383</v>
      </c>
    </row>
    <row r="139" spans="1:14" x14ac:dyDescent="0.35">
      <c r="A139" s="78">
        <v>43583</v>
      </c>
      <c r="B139" s="79">
        <v>114374.58</v>
      </c>
      <c r="C139" s="79">
        <v>28966568.189999998</v>
      </c>
      <c r="D139" s="79">
        <v>35390.03</v>
      </c>
      <c r="E139" s="80">
        <v>0</v>
      </c>
      <c r="F139" s="81">
        <f t="shared" si="19"/>
        <v>29116332.799999997</v>
      </c>
      <c r="G139" s="79">
        <v>0</v>
      </c>
      <c r="H139" s="79">
        <v>-7052.6</v>
      </c>
      <c r="I139" s="79">
        <v>-56454.1</v>
      </c>
      <c r="J139" s="82">
        <v>0</v>
      </c>
      <c r="K139" s="81">
        <f t="shared" si="20"/>
        <v>-63506.7</v>
      </c>
      <c r="L139" s="83">
        <f t="shared" si="21"/>
        <v>29052826.099999998</v>
      </c>
      <c r="M139" s="84">
        <v>4076253</v>
      </c>
      <c r="N139" s="81">
        <f t="shared" si="18"/>
        <v>7.1273363306938986</v>
      </c>
    </row>
    <row r="140" spans="1:14" x14ac:dyDescent="0.35">
      <c r="A140" s="78">
        <v>43584</v>
      </c>
      <c r="B140" s="79">
        <v>57914.73</v>
      </c>
      <c r="C140" s="79">
        <v>28912733.639999997</v>
      </c>
      <c r="D140" s="79">
        <v>35390.03</v>
      </c>
      <c r="E140" s="80">
        <v>0</v>
      </c>
      <c r="F140" s="81">
        <f t="shared" si="19"/>
        <v>29006038.399999999</v>
      </c>
      <c r="G140" s="79">
        <v>0</v>
      </c>
      <c r="H140" s="79">
        <v>-7052.6</v>
      </c>
      <c r="I140" s="79">
        <v>0</v>
      </c>
      <c r="J140" s="82">
        <v>0</v>
      </c>
      <c r="K140" s="81">
        <f t="shared" si="20"/>
        <v>-7052.6</v>
      </c>
      <c r="L140" s="83">
        <f t="shared" si="21"/>
        <v>28998985.799999997</v>
      </c>
      <c r="M140" s="84">
        <v>4076253</v>
      </c>
      <c r="N140" s="81">
        <f t="shared" si="18"/>
        <v>7.1141280484798166</v>
      </c>
    </row>
    <row r="141" spans="1:14" x14ac:dyDescent="0.35">
      <c r="A141" s="78">
        <v>43585</v>
      </c>
      <c r="B141" s="79">
        <v>48253.93</v>
      </c>
      <c r="C141" s="79">
        <v>28903532.629999999</v>
      </c>
      <c r="D141" s="79">
        <v>35390.03</v>
      </c>
      <c r="E141" s="80">
        <v>0</v>
      </c>
      <c r="F141" s="81">
        <f t="shared" si="19"/>
        <v>28987176.59</v>
      </c>
      <c r="G141" s="79">
        <v>0</v>
      </c>
      <c r="H141" s="79">
        <v>-6102.68</v>
      </c>
      <c r="I141" s="79">
        <v>-3960.56</v>
      </c>
      <c r="J141" s="82">
        <v>0</v>
      </c>
      <c r="K141" s="81">
        <f t="shared" si="20"/>
        <v>-10063.24</v>
      </c>
      <c r="L141" s="83">
        <f t="shared" si="21"/>
        <v>28977113.350000001</v>
      </c>
      <c r="M141" s="84">
        <v>4076253</v>
      </c>
      <c r="N141" s="81">
        <f t="shared" si="18"/>
        <v>7.1087622259952958</v>
      </c>
    </row>
    <row r="142" spans="1:14" x14ac:dyDescent="0.35">
      <c r="A142" s="85" t="s">
        <v>138</v>
      </c>
      <c r="B142" s="86">
        <f>SUM(B112:B141)</f>
        <v>4815696.1400000015</v>
      </c>
      <c r="C142" s="86">
        <f>SUM(C112:C141)</f>
        <v>865111531.29999995</v>
      </c>
      <c r="D142" s="86">
        <f>SUM(D112:D141)</f>
        <v>1813730.9000000006</v>
      </c>
      <c r="E142" s="86">
        <f>SUM(E112:E141)</f>
        <v>0</v>
      </c>
      <c r="F142" s="86">
        <f>SUM(F112:F141)</f>
        <v>871740958.34000015</v>
      </c>
      <c r="G142" s="86">
        <f t="shared" ref="G142:I142" si="22">SUM(G112:G141)</f>
        <v>-2306387.2999999998</v>
      </c>
      <c r="H142" s="86">
        <f t="shared" si="22"/>
        <v>-308071.5799999999</v>
      </c>
      <c r="I142" s="86">
        <f t="shared" si="22"/>
        <v>-1584675.3600000006</v>
      </c>
      <c r="J142" s="86">
        <f>SUM(J112:J141)</f>
        <v>0</v>
      </c>
      <c r="K142" s="86">
        <f>SUM(K112:K141)</f>
        <v>-4199134.2399999993</v>
      </c>
      <c r="L142" s="86">
        <f>SUM(L112:L141)</f>
        <v>867541824.0999999</v>
      </c>
      <c r="M142" s="86">
        <f>SUM(M112:M141)</f>
        <v>122287590</v>
      </c>
      <c r="N142" s="86">
        <f>SUM(N112:N141)</f>
        <v>212.82825774062593</v>
      </c>
    </row>
    <row r="143" spans="1:14" x14ac:dyDescent="0.35">
      <c r="A143" s="87" t="s">
        <v>145</v>
      </c>
      <c r="B143" s="88">
        <f>B142/30</f>
        <v>160523.20466666672</v>
      </c>
      <c r="C143" s="88">
        <f t="shared" ref="C143:N143" si="23">C142/30</f>
        <v>28837051.043333333</v>
      </c>
      <c r="D143" s="88">
        <f t="shared" si="23"/>
        <v>60457.696666666685</v>
      </c>
      <c r="E143" s="88">
        <f t="shared" si="23"/>
        <v>0</v>
      </c>
      <c r="F143" s="88">
        <f t="shared" si="23"/>
        <v>29058031.944666672</v>
      </c>
      <c r="G143" s="88">
        <f t="shared" si="23"/>
        <v>-76879.57666666666</v>
      </c>
      <c r="H143" s="88">
        <f t="shared" si="23"/>
        <v>-10269.052666666663</v>
      </c>
      <c r="I143" s="88">
        <f t="shared" si="23"/>
        <v>-52822.512000000017</v>
      </c>
      <c r="J143" s="88">
        <f t="shared" si="23"/>
        <v>0</v>
      </c>
      <c r="K143" s="88">
        <f t="shared" si="23"/>
        <v>-139971.1413333333</v>
      </c>
      <c r="L143" s="88">
        <f t="shared" si="23"/>
        <v>28918060.803333331</v>
      </c>
      <c r="M143" s="88">
        <f t="shared" si="23"/>
        <v>4076253</v>
      </c>
      <c r="N143" s="88">
        <f t="shared" si="23"/>
        <v>7.0942752580208639</v>
      </c>
    </row>
    <row r="145" spans="1:14" x14ac:dyDescent="0.35">
      <c r="A145" s="78">
        <v>43586</v>
      </c>
      <c r="B145" s="79">
        <v>48253.93</v>
      </c>
      <c r="C145" s="79">
        <v>28903390.959999997</v>
      </c>
      <c r="D145" s="79">
        <v>35390.03</v>
      </c>
      <c r="E145" s="80">
        <v>0</v>
      </c>
      <c r="F145" s="81">
        <f>B145+C145+D145+E145</f>
        <v>28987034.919999998</v>
      </c>
      <c r="G145" s="79">
        <v>0</v>
      </c>
      <c r="H145" s="79">
        <v>-6102.68</v>
      </c>
      <c r="I145" s="79">
        <v>-56546.67</v>
      </c>
      <c r="J145" s="82">
        <v>0</v>
      </c>
      <c r="K145" s="81">
        <f>G145+H145+I145+J145</f>
        <v>-62649.35</v>
      </c>
      <c r="L145" s="83">
        <f>F145+K145</f>
        <v>28924385.569999997</v>
      </c>
      <c r="M145" s="84">
        <v>4076253</v>
      </c>
      <c r="N145" s="81">
        <f t="shared" ref="N145:N175" si="24">L145/M145</f>
        <v>7.0958268709032524</v>
      </c>
    </row>
    <row r="146" spans="1:14" x14ac:dyDescent="0.35">
      <c r="A146" s="78">
        <v>43587</v>
      </c>
      <c r="B146" s="79">
        <v>48253.93</v>
      </c>
      <c r="C146" s="79">
        <v>28903249.279999997</v>
      </c>
      <c r="D146" s="79">
        <v>35390.03</v>
      </c>
      <c r="E146" s="80">
        <v>0</v>
      </c>
      <c r="F146" s="81">
        <f t="shared" ref="F146:F175" si="25">B146+C146+D146+E146</f>
        <v>28986893.239999998</v>
      </c>
      <c r="G146" s="79">
        <v>0</v>
      </c>
      <c r="H146" s="79">
        <v>-6102.68</v>
      </c>
      <c r="I146" s="79">
        <v>-56546.67</v>
      </c>
      <c r="J146" s="82">
        <v>0</v>
      </c>
      <c r="K146" s="81">
        <f t="shared" ref="K146:K175" si="26">G146+H146+I146+J146</f>
        <v>-62649.35</v>
      </c>
      <c r="L146" s="83">
        <f t="shared" ref="L146:L175" si="27">F146+K146</f>
        <v>28924243.889999997</v>
      </c>
      <c r="M146" s="84">
        <v>4076253</v>
      </c>
      <c r="N146" s="81">
        <f t="shared" si="24"/>
        <v>7.0957921134924637</v>
      </c>
    </row>
    <row r="147" spans="1:14" x14ac:dyDescent="0.35">
      <c r="A147" s="78">
        <v>43588</v>
      </c>
      <c r="B147" s="79">
        <v>48253.93</v>
      </c>
      <c r="C147" s="79">
        <v>30911698.41</v>
      </c>
      <c r="D147" s="79">
        <v>35390.03</v>
      </c>
      <c r="E147" s="80">
        <v>0</v>
      </c>
      <c r="F147" s="81">
        <f t="shared" si="25"/>
        <v>30995342.370000001</v>
      </c>
      <c r="G147" s="79">
        <v>0</v>
      </c>
      <c r="H147" s="79">
        <v>-6102.68</v>
      </c>
      <c r="I147" s="79">
        <v>-56546.67</v>
      </c>
      <c r="J147" s="82">
        <v>0</v>
      </c>
      <c r="K147" s="81">
        <f t="shared" si="26"/>
        <v>-62649.35</v>
      </c>
      <c r="L147" s="83">
        <f t="shared" si="27"/>
        <v>30932693.02</v>
      </c>
      <c r="M147" s="84">
        <v>4076253</v>
      </c>
      <c r="N147" s="81">
        <f t="shared" si="24"/>
        <v>7.588511561966345</v>
      </c>
    </row>
    <row r="148" spans="1:14" x14ac:dyDescent="0.35">
      <c r="A148" s="78">
        <v>43589</v>
      </c>
      <c r="B148" s="79">
        <v>48253.93</v>
      </c>
      <c r="C148" s="79">
        <v>30911622.030000001</v>
      </c>
      <c r="D148" s="79">
        <v>35390.03</v>
      </c>
      <c r="E148" s="80">
        <v>0</v>
      </c>
      <c r="F148" s="81">
        <f t="shared" si="25"/>
        <v>30995265.990000002</v>
      </c>
      <c r="G148" s="79">
        <v>0</v>
      </c>
      <c r="H148" s="79">
        <v>-6102.68</v>
      </c>
      <c r="I148" s="79">
        <v>-56546.67</v>
      </c>
      <c r="J148" s="82">
        <v>0</v>
      </c>
      <c r="K148" s="81">
        <f t="shared" si="26"/>
        <v>-62649.35</v>
      </c>
      <c r="L148" s="83">
        <f t="shared" si="27"/>
        <v>30932616.640000001</v>
      </c>
      <c r="M148" s="84">
        <v>4076253</v>
      </c>
      <c r="N148" s="81">
        <f t="shared" si="24"/>
        <v>7.5884928241696485</v>
      </c>
    </row>
    <row r="149" spans="1:14" x14ac:dyDescent="0.35">
      <c r="A149" s="78">
        <v>43590</v>
      </c>
      <c r="B149" s="79">
        <v>48253.93</v>
      </c>
      <c r="C149" s="79">
        <v>30911545.640000001</v>
      </c>
      <c r="D149" s="79">
        <v>35390.03</v>
      </c>
      <c r="E149" s="80">
        <v>0</v>
      </c>
      <c r="F149" s="81">
        <f t="shared" si="25"/>
        <v>30995189.600000001</v>
      </c>
      <c r="G149" s="79">
        <v>0</v>
      </c>
      <c r="H149" s="79">
        <v>-7052.68</v>
      </c>
      <c r="I149" s="79">
        <v>-56546.67</v>
      </c>
      <c r="J149" s="82">
        <v>0</v>
      </c>
      <c r="K149" s="81">
        <f t="shared" si="26"/>
        <v>-63599.35</v>
      </c>
      <c r="L149" s="83">
        <f t="shared" si="27"/>
        <v>30931590.25</v>
      </c>
      <c r="M149" s="84">
        <v>4076253</v>
      </c>
      <c r="N149" s="81">
        <f t="shared" si="24"/>
        <v>7.5882410267468678</v>
      </c>
    </row>
    <row r="150" spans="1:14" x14ac:dyDescent="0.35">
      <c r="A150" s="78">
        <v>43591</v>
      </c>
      <c r="B150" s="79">
        <v>48253.93</v>
      </c>
      <c r="C150" s="79">
        <v>30939856.009999998</v>
      </c>
      <c r="D150" s="79">
        <v>35390.03</v>
      </c>
      <c r="E150" s="80">
        <v>0</v>
      </c>
      <c r="F150" s="81">
        <f t="shared" si="25"/>
        <v>31023499.969999999</v>
      </c>
      <c r="G150" s="79">
        <v>0</v>
      </c>
      <c r="H150" s="79">
        <v>-7052.68</v>
      </c>
      <c r="I150" s="79">
        <v>-56546.67</v>
      </c>
      <c r="J150" s="82">
        <v>0</v>
      </c>
      <c r="K150" s="81">
        <f t="shared" si="26"/>
        <v>-63599.35</v>
      </c>
      <c r="L150" s="83">
        <f t="shared" si="27"/>
        <v>30959900.619999997</v>
      </c>
      <c r="M150" s="84">
        <v>4076253</v>
      </c>
      <c r="N150" s="81">
        <f t="shared" si="24"/>
        <v>7.595186221267423</v>
      </c>
    </row>
    <row r="151" spans="1:14" x14ac:dyDescent="0.35">
      <c r="A151" s="78">
        <v>43592</v>
      </c>
      <c r="B151" s="79">
        <v>48253.93</v>
      </c>
      <c r="C151" s="79">
        <v>30938748.919999998</v>
      </c>
      <c r="D151" s="79">
        <v>35390.03</v>
      </c>
      <c r="E151" s="80">
        <v>0</v>
      </c>
      <c r="F151" s="81">
        <f t="shared" si="25"/>
        <v>31022392.879999999</v>
      </c>
      <c r="G151" s="79">
        <v>0</v>
      </c>
      <c r="H151" s="79">
        <v>-9462.52</v>
      </c>
      <c r="I151" s="79">
        <v>-56546.67</v>
      </c>
      <c r="J151" s="82">
        <v>0</v>
      </c>
      <c r="K151" s="81">
        <f t="shared" si="26"/>
        <v>-66009.19</v>
      </c>
      <c r="L151" s="83">
        <f t="shared" si="27"/>
        <v>30956383.689999998</v>
      </c>
      <c r="M151" s="84">
        <v>4076253</v>
      </c>
      <c r="N151" s="81">
        <f t="shared" si="24"/>
        <v>7.5943234362538332</v>
      </c>
    </row>
    <row r="152" spans="1:14" x14ac:dyDescent="0.35">
      <c r="A152" s="78">
        <v>43593</v>
      </c>
      <c r="B152" s="79">
        <v>48253.93</v>
      </c>
      <c r="C152" s="79">
        <v>33336839.120000005</v>
      </c>
      <c r="D152" s="79">
        <v>35390.03</v>
      </c>
      <c r="E152" s="80">
        <v>0</v>
      </c>
      <c r="F152" s="81">
        <f t="shared" si="25"/>
        <v>33420483.080000006</v>
      </c>
      <c r="G152" s="79">
        <v>0</v>
      </c>
      <c r="H152" s="79">
        <v>-9462.52</v>
      </c>
      <c r="I152" s="79">
        <v>-56546.67</v>
      </c>
      <c r="J152" s="82">
        <v>0</v>
      </c>
      <c r="K152" s="81">
        <f t="shared" si="26"/>
        <v>-66009.19</v>
      </c>
      <c r="L152" s="83">
        <f t="shared" si="27"/>
        <v>33354473.890000004</v>
      </c>
      <c r="M152" s="84">
        <v>4076253</v>
      </c>
      <c r="N152" s="81">
        <f t="shared" si="24"/>
        <v>8.1826309333596328</v>
      </c>
    </row>
    <row r="153" spans="1:14" x14ac:dyDescent="0.35">
      <c r="A153" s="78">
        <v>43594</v>
      </c>
      <c r="B153" s="79">
        <v>48253.93</v>
      </c>
      <c r="C153" s="79">
        <v>33317820.120000001</v>
      </c>
      <c r="D153" s="79">
        <v>35390.03</v>
      </c>
      <c r="E153" s="80">
        <v>0</v>
      </c>
      <c r="F153" s="81">
        <f t="shared" si="25"/>
        <v>33401464.080000002</v>
      </c>
      <c r="G153" s="79">
        <v>0</v>
      </c>
      <c r="H153" s="79">
        <v>-9462.52</v>
      </c>
      <c r="I153" s="79">
        <v>-56546.67</v>
      </c>
      <c r="J153" s="82">
        <v>0</v>
      </c>
      <c r="K153" s="81">
        <f t="shared" si="26"/>
        <v>-66009.19</v>
      </c>
      <c r="L153" s="83">
        <f t="shared" si="27"/>
        <v>33335454.890000001</v>
      </c>
      <c r="M153" s="84">
        <v>4076253</v>
      </c>
      <c r="N153" s="81">
        <f t="shared" si="24"/>
        <v>8.1779651287591815</v>
      </c>
    </row>
    <row r="154" spans="1:14" x14ac:dyDescent="0.35">
      <c r="A154" s="78">
        <v>43595</v>
      </c>
      <c r="B154" s="79">
        <v>48253.93</v>
      </c>
      <c r="C154" s="79">
        <v>33342635.859999999</v>
      </c>
      <c r="D154" s="79">
        <v>35390.03</v>
      </c>
      <c r="E154" s="80">
        <v>0</v>
      </c>
      <c r="F154" s="81">
        <f t="shared" si="25"/>
        <v>33426279.82</v>
      </c>
      <c r="G154" s="79">
        <v>0</v>
      </c>
      <c r="H154" s="79">
        <v>-9462.52</v>
      </c>
      <c r="I154" s="79">
        <v>-56546.67</v>
      </c>
      <c r="J154" s="82">
        <v>0</v>
      </c>
      <c r="K154" s="81">
        <f t="shared" si="26"/>
        <v>-66009.19</v>
      </c>
      <c r="L154" s="83">
        <f t="shared" si="27"/>
        <v>33360270.629999999</v>
      </c>
      <c r="M154" s="84">
        <v>4076253</v>
      </c>
      <c r="N154" s="81">
        <f t="shared" si="24"/>
        <v>8.1840530089766261</v>
      </c>
    </row>
    <row r="155" spans="1:14" x14ac:dyDescent="0.35">
      <c r="A155" s="78">
        <v>43596</v>
      </c>
      <c r="B155" s="79">
        <v>48253.93</v>
      </c>
      <c r="C155" s="79">
        <v>33342559.48</v>
      </c>
      <c r="D155" s="79">
        <v>35390.03</v>
      </c>
      <c r="E155" s="80">
        <v>0</v>
      </c>
      <c r="F155" s="81">
        <f t="shared" si="25"/>
        <v>33426203.440000001</v>
      </c>
      <c r="G155" s="79">
        <v>0</v>
      </c>
      <c r="H155" s="79">
        <v>-9462.52</v>
      </c>
      <c r="I155" s="79">
        <v>-56546.67</v>
      </c>
      <c r="J155" s="82">
        <v>0</v>
      </c>
      <c r="K155" s="81">
        <f t="shared" si="26"/>
        <v>-66009.19</v>
      </c>
      <c r="L155" s="83">
        <f t="shared" si="27"/>
        <v>33360194.25</v>
      </c>
      <c r="M155" s="84">
        <v>4076253</v>
      </c>
      <c r="N155" s="81">
        <f t="shared" si="24"/>
        <v>8.1840342711799288</v>
      </c>
    </row>
    <row r="156" spans="1:14" x14ac:dyDescent="0.35">
      <c r="A156" s="78">
        <v>43597</v>
      </c>
      <c r="B156" s="79">
        <v>48253.93</v>
      </c>
      <c r="C156" s="79">
        <v>33342483.09</v>
      </c>
      <c r="D156" s="79">
        <v>35390.03</v>
      </c>
      <c r="E156" s="80">
        <v>0</v>
      </c>
      <c r="F156" s="81">
        <f t="shared" si="25"/>
        <v>33426127.050000001</v>
      </c>
      <c r="G156" s="79">
        <v>0</v>
      </c>
      <c r="H156" s="79">
        <v>-9462.52</v>
      </c>
      <c r="I156" s="79">
        <v>-56546.67</v>
      </c>
      <c r="J156" s="82">
        <v>0</v>
      </c>
      <c r="K156" s="81">
        <f t="shared" si="26"/>
        <v>-66009.19</v>
      </c>
      <c r="L156" s="83">
        <f t="shared" si="27"/>
        <v>33360117.859999999</v>
      </c>
      <c r="M156" s="84">
        <v>4076253</v>
      </c>
      <c r="N156" s="81">
        <f t="shared" si="24"/>
        <v>8.1840155309299991</v>
      </c>
    </row>
    <row r="157" spans="1:14" x14ac:dyDescent="0.35">
      <c r="A157" s="78">
        <v>43598</v>
      </c>
      <c r="B157" s="79">
        <v>48253.93</v>
      </c>
      <c r="C157" s="79">
        <v>33346101.559999999</v>
      </c>
      <c r="D157" s="79">
        <v>35390.03</v>
      </c>
      <c r="E157" s="80">
        <v>0</v>
      </c>
      <c r="F157" s="81">
        <f t="shared" si="25"/>
        <v>33429745.52</v>
      </c>
      <c r="G157" s="79">
        <v>0</v>
      </c>
      <c r="H157" s="79">
        <v>-9462.52</v>
      </c>
      <c r="I157" s="79">
        <v>-56546.67</v>
      </c>
      <c r="J157" s="82">
        <v>0</v>
      </c>
      <c r="K157" s="81">
        <f t="shared" si="26"/>
        <v>-66009.19</v>
      </c>
      <c r="L157" s="83">
        <f t="shared" si="27"/>
        <v>33363736.329999998</v>
      </c>
      <c r="M157" s="84">
        <v>4076253</v>
      </c>
      <c r="N157" s="81">
        <f t="shared" si="24"/>
        <v>8.1849032260755159</v>
      </c>
    </row>
    <row r="158" spans="1:14" x14ac:dyDescent="0.35">
      <c r="A158" s="78">
        <v>43599</v>
      </c>
      <c r="B158" s="79">
        <v>48253.93</v>
      </c>
      <c r="C158" s="79">
        <v>33619047.299999997</v>
      </c>
      <c r="D158" s="79">
        <v>35390.03</v>
      </c>
      <c r="E158" s="80">
        <v>0</v>
      </c>
      <c r="F158" s="81">
        <f t="shared" si="25"/>
        <v>33702691.259999998</v>
      </c>
      <c r="G158" s="79">
        <v>0</v>
      </c>
      <c r="H158" s="79">
        <v>-9462.52</v>
      </c>
      <c r="I158" s="79">
        <v>-56546.67</v>
      </c>
      <c r="J158" s="82">
        <v>0</v>
      </c>
      <c r="K158" s="81">
        <f t="shared" si="26"/>
        <v>-66009.19</v>
      </c>
      <c r="L158" s="83">
        <f t="shared" si="27"/>
        <v>33636682.07</v>
      </c>
      <c r="M158" s="84">
        <v>4076253</v>
      </c>
      <c r="N158" s="81">
        <f t="shared" si="24"/>
        <v>8.2518631866078973</v>
      </c>
    </row>
    <row r="159" spans="1:14" x14ac:dyDescent="0.35">
      <c r="A159" s="78">
        <v>43600</v>
      </c>
      <c r="B159" s="79">
        <v>48253.93</v>
      </c>
      <c r="C159" s="79">
        <v>33617788.829999998</v>
      </c>
      <c r="D159" s="79">
        <v>35390.03</v>
      </c>
      <c r="E159" s="80">
        <v>0</v>
      </c>
      <c r="F159" s="81">
        <f t="shared" si="25"/>
        <v>33701432.789999999</v>
      </c>
      <c r="G159" s="79">
        <v>0</v>
      </c>
      <c r="H159" s="79">
        <v>-9462.52</v>
      </c>
      <c r="I159" s="79">
        <v>-56546.67</v>
      </c>
      <c r="J159" s="82">
        <v>0</v>
      </c>
      <c r="K159" s="81">
        <f t="shared" si="26"/>
        <v>-66009.19</v>
      </c>
      <c r="L159" s="83">
        <f t="shared" si="27"/>
        <v>33635423.600000001</v>
      </c>
      <c r="M159" s="84">
        <v>4076253</v>
      </c>
      <c r="N159" s="81">
        <f t="shared" si="24"/>
        <v>8.2515544545444062</v>
      </c>
    </row>
    <row r="160" spans="1:14" x14ac:dyDescent="0.35">
      <c r="A160" s="78">
        <v>43601</v>
      </c>
      <c r="B160" s="79">
        <v>48253.93</v>
      </c>
      <c r="C160" s="79">
        <v>33617745.890000001</v>
      </c>
      <c r="D160" s="79">
        <v>35390.03</v>
      </c>
      <c r="E160" s="80">
        <v>0</v>
      </c>
      <c r="F160" s="81">
        <f t="shared" si="25"/>
        <v>33701389.850000001</v>
      </c>
      <c r="G160" s="79">
        <v>0</v>
      </c>
      <c r="H160" s="79">
        <v>-9462.52</v>
      </c>
      <c r="I160" s="79">
        <v>-56546.67</v>
      </c>
      <c r="J160" s="82">
        <v>0</v>
      </c>
      <c r="K160" s="81">
        <f t="shared" si="26"/>
        <v>-66009.19</v>
      </c>
      <c r="L160" s="83">
        <f t="shared" si="27"/>
        <v>33635380.660000004</v>
      </c>
      <c r="M160" s="84">
        <v>4076253</v>
      </c>
      <c r="N160" s="81">
        <f t="shared" si="24"/>
        <v>8.251543920360195</v>
      </c>
    </row>
    <row r="161" spans="1:14" x14ac:dyDescent="0.35">
      <c r="A161" s="78">
        <v>43602</v>
      </c>
      <c r="B161" s="79">
        <v>48253.93</v>
      </c>
      <c r="C161" s="79">
        <v>33701689.810000002</v>
      </c>
      <c r="D161" s="79">
        <v>59470.48</v>
      </c>
      <c r="E161" s="80">
        <v>0</v>
      </c>
      <c r="F161" s="81">
        <f t="shared" si="25"/>
        <v>33809414.219999999</v>
      </c>
      <c r="G161" s="79">
        <v>0</v>
      </c>
      <c r="H161" s="79">
        <v>-9462.52</v>
      </c>
      <c r="I161" s="79">
        <v>-56546.67</v>
      </c>
      <c r="J161" s="82">
        <v>0</v>
      </c>
      <c r="K161" s="81">
        <f t="shared" si="26"/>
        <v>-66009.19</v>
      </c>
      <c r="L161" s="83">
        <f t="shared" si="27"/>
        <v>33743405.030000001</v>
      </c>
      <c r="M161" s="84">
        <v>4076253</v>
      </c>
      <c r="N161" s="81">
        <f t="shared" si="24"/>
        <v>8.2780448195928962</v>
      </c>
    </row>
    <row r="162" spans="1:14" x14ac:dyDescent="0.35">
      <c r="A162" s="78">
        <v>43603</v>
      </c>
      <c r="B162" s="79">
        <v>48253.93</v>
      </c>
      <c r="C162" s="79">
        <v>33701613.420000002</v>
      </c>
      <c r="D162" s="79">
        <v>59470.48</v>
      </c>
      <c r="E162" s="80">
        <v>0</v>
      </c>
      <c r="F162" s="81">
        <f t="shared" si="25"/>
        <v>33809337.829999998</v>
      </c>
      <c r="G162" s="79">
        <v>0</v>
      </c>
      <c r="H162" s="79">
        <v>-9462.52</v>
      </c>
      <c r="I162" s="79">
        <v>-56546.67</v>
      </c>
      <c r="J162" s="82">
        <v>0</v>
      </c>
      <c r="K162" s="81">
        <f t="shared" si="26"/>
        <v>-66009.19</v>
      </c>
      <c r="L162" s="83">
        <f t="shared" si="27"/>
        <v>33743328.640000001</v>
      </c>
      <c r="M162" s="84">
        <v>4076253</v>
      </c>
      <c r="N162" s="81">
        <f t="shared" si="24"/>
        <v>8.2780260793429647</v>
      </c>
    </row>
    <row r="163" spans="1:14" x14ac:dyDescent="0.35">
      <c r="A163" s="78">
        <v>43604</v>
      </c>
      <c r="B163" s="79">
        <v>48253.93</v>
      </c>
      <c r="C163" s="79">
        <v>33701537.039999999</v>
      </c>
      <c r="D163" s="79">
        <v>59470.48</v>
      </c>
      <c r="E163" s="80">
        <v>0</v>
      </c>
      <c r="F163" s="81">
        <f t="shared" si="25"/>
        <v>33809261.449999996</v>
      </c>
      <c r="G163" s="79">
        <v>0</v>
      </c>
      <c r="H163" s="79">
        <v>-9462.52</v>
      </c>
      <c r="I163" s="79">
        <v>-56546.67</v>
      </c>
      <c r="J163" s="82">
        <v>0</v>
      </c>
      <c r="K163" s="81">
        <f t="shared" si="26"/>
        <v>-66009.19</v>
      </c>
      <c r="L163" s="83">
        <f t="shared" si="27"/>
        <v>33743252.259999998</v>
      </c>
      <c r="M163" s="84">
        <v>4076253</v>
      </c>
      <c r="N163" s="81">
        <f t="shared" si="24"/>
        <v>8.2780073415462674</v>
      </c>
    </row>
    <row r="164" spans="1:14" x14ac:dyDescent="0.35">
      <c r="A164" s="78">
        <v>43605</v>
      </c>
      <c r="B164" s="79">
        <v>48253.93</v>
      </c>
      <c r="C164" s="79">
        <v>33700754.689999998</v>
      </c>
      <c r="D164" s="79">
        <v>59470.48</v>
      </c>
      <c r="E164" s="80">
        <v>0</v>
      </c>
      <c r="F164" s="81">
        <f t="shared" si="25"/>
        <v>33808479.099999994</v>
      </c>
      <c r="G164" s="79">
        <v>0</v>
      </c>
      <c r="H164" s="79">
        <v>-9462.52</v>
      </c>
      <c r="I164" s="79">
        <v>-56546.67</v>
      </c>
      <c r="J164" s="82">
        <v>0</v>
      </c>
      <c r="K164" s="81">
        <f t="shared" si="26"/>
        <v>-66009.19</v>
      </c>
      <c r="L164" s="83">
        <f t="shared" si="27"/>
        <v>33742469.909999996</v>
      </c>
      <c r="M164" s="84">
        <v>4076253</v>
      </c>
      <c r="N164" s="81">
        <f t="shared" si="24"/>
        <v>8.2778154128313428</v>
      </c>
    </row>
    <row r="165" spans="1:14" x14ac:dyDescent="0.35">
      <c r="A165" s="78">
        <v>43606</v>
      </c>
      <c r="B165" s="79">
        <v>48253.93</v>
      </c>
      <c r="C165" s="79">
        <v>33694029.050000004</v>
      </c>
      <c r="D165" s="79">
        <v>59470.48</v>
      </c>
      <c r="E165" s="80">
        <v>0</v>
      </c>
      <c r="F165" s="81">
        <f t="shared" si="25"/>
        <v>33801753.460000001</v>
      </c>
      <c r="G165" s="79">
        <v>0</v>
      </c>
      <c r="H165" s="79">
        <v>-9462.52</v>
      </c>
      <c r="I165" s="79">
        <v>-56546.67</v>
      </c>
      <c r="J165" s="82">
        <v>0</v>
      </c>
      <c r="K165" s="81">
        <f t="shared" si="26"/>
        <v>-66009.19</v>
      </c>
      <c r="L165" s="83">
        <f t="shared" si="27"/>
        <v>33735744.270000003</v>
      </c>
      <c r="M165" s="84">
        <v>4076253</v>
      </c>
      <c r="N165" s="81">
        <f t="shared" si="24"/>
        <v>8.2761654563639695</v>
      </c>
    </row>
    <row r="166" spans="1:14" x14ac:dyDescent="0.35">
      <c r="A166" s="78">
        <v>43607</v>
      </c>
      <c r="B166" s="79">
        <v>48253.93</v>
      </c>
      <c r="C166" s="79">
        <v>33616235.5</v>
      </c>
      <c r="D166" s="79">
        <v>59470.48</v>
      </c>
      <c r="E166" s="80">
        <v>0</v>
      </c>
      <c r="F166" s="81">
        <f t="shared" si="25"/>
        <v>33723959.909999996</v>
      </c>
      <c r="G166" s="79">
        <v>0</v>
      </c>
      <c r="H166" s="79">
        <v>-9462.52</v>
      </c>
      <c r="I166" s="79">
        <v>-56546.67</v>
      </c>
      <c r="J166" s="82">
        <v>0</v>
      </c>
      <c r="K166" s="81">
        <f t="shared" si="26"/>
        <v>-66009.19</v>
      </c>
      <c r="L166" s="83">
        <f t="shared" si="27"/>
        <v>33657950.719999999</v>
      </c>
      <c r="M166" s="84">
        <v>4076253</v>
      </c>
      <c r="N166" s="81">
        <f t="shared" si="24"/>
        <v>8.2570808828598228</v>
      </c>
    </row>
    <row r="167" spans="1:14" x14ac:dyDescent="0.35">
      <c r="A167" s="78">
        <v>43608</v>
      </c>
      <c r="B167" s="79">
        <v>48253.93</v>
      </c>
      <c r="C167" s="79">
        <v>33595466.260000005</v>
      </c>
      <c r="D167" s="79">
        <v>59470.48</v>
      </c>
      <c r="E167" s="80">
        <v>0</v>
      </c>
      <c r="F167" s="81">
        <f t="shared" si="25"/>
        <v>33703190.670000002</v>
      </c>
      <c r="G167" s="79">
        <v>0</v>
      </c>
      <c r="H167" s="79">
        <v>-9462.52</v>
      </c>
      <c r="I167" s="79">
        <v>-56546.67</v>
      </c>
      <c r="J167" s="82">
        <v>0</v>
      </c>
      <c r="K167" s="81">
        <f t="shared" si="26"/>
        <v>-66009.19</v>
      </c>
      <c r="L167" s="83">
        <f t="shared" si="27"/>
        <v>33637181.480000004</v>
      </c>
      <c r="M167" s="84">
        <v>4076253</v>
      </c>
      <c r="N167" s="81">
        <f t="shared" si="24"/>
        <v>8.2519857035370485</v>
      </c>
    </row>
    <row r="168" spans="1:14" x14ac:dyDescent="0.35">
      <c r="A168" s="78">
        <v>43609</v>
      </c>
      <c r="B168" s="79">
        <v>48253.93</v>
      </c>
      <c r="C168" s="79">
        <v>33575448.270000003</v>
      </c>
      <c r="D168" s="79">
        <v>59470.48</v>
      </c>
      <c r="E168" s="80">
        <v>0</v>
      </c>
      <c r="F168" s="81">
        <f t="shared" si="25"/>
        <v>33683172.68</v>
      </c>
      <c r="G168" s="79">
        <v>0</v>
      </c>
      <c r="H168" s="79">
        <v>-9462.52</v>
      </c>
      <c r="I168" s="79">
        <v>-56546.67</v>
      </c>
      <c r="J168" s="82">
        <v>0</v>
      </c>
      <c r="K168" s="81">
        <f t="shared" si="26"/>
        <v>-66009.19</v>
      </c>
      <c r="L168" s="83">
        <f t="shared" si="27"/>
        <v>33617163.490000002</v>
      </c>
      <c r="M168" s="84">
        <v>4076253</v>
      </c>
      <c r="N168" s="81">
        <f t="shared" si="24"/>
        <v>8.2470748233733282</v>
      </c>
    </row>
    <row r="169" spans="1:14" x14ac:dyDescent="0.35">
      <c r="A169" s="78">
        <v>43610</v>
      </c>
      <c r="B169" s="79">
        <v>48253.93</v>
      </c>
      <c r="C169" s="79">
        <v>33575515.539999999</v>
      </c>
      <c r="D169" s="79">
        <v>59470.48</v>
      </c>
      <c r="E169" s="80">
        <v>0</v>
      </c>
      <c r="F169" s="81">
        <f t="shared" si="25"/>
        <v>33683239.949999996</v>
      </c>
      <c r="G169" s="79">
        <v>0</v>
      </c>
      <c r="H169" s="79">
        <v>-9462.52</v>
      </c>
      <c r="I169" s="79">
        <v>-56546.67</v>
      </c>
      <c r="J169" s="82">
        <v>0</v>
      </c>
      <c r="K169" s="81">
        <f t="shared" si="26"/>
        <v>-66009.19</v>
      </c>
      <c r="L169" s="83">
        <f t="shared" si="27"/>
        <v>33617230.759999998</v>
      </c>
      <c r="M169" s="84">
        <v>4076253</v>
      </c>
      <c r="N169" s="81">
        <f t="shared" si="24"/>
        <v>8.2470913262743988</v>
      </c>
    </row>
    <row r="170" spans="1:14" x14ac:dyDescent="0.35">
      <c r="A170" s="78">
        <v>43611</v>
      </c>
      <c r="B170" s="79">
        <v>48253.93</v>
      </c>
      <c r="C170" s="79">
        <v>33575439.159999996</v>
      </c>
      <c r="D170" s="79">
        <v>59470.48</v>
      </c>
      <c r="E170" s="80">
        <v>0</v>
      </c>
      <c r="F170" s="81">
        <f t="shared" si="25"/>
        <v>33683163.569999993</v>
      </c>
      <c r="G170" s="79">
        <v>0</v>
      </c>
      <c r="H170" s="79">
        <v>-9462.52</v>
      </c>
      <c r="I170" s="79">
        <v>-56546.67</v>
      </c>
      <c r="J170" s="82">
        <v>0</v>
      </c>
      <c r="K170" s="81">
        <f t="shared" si="26"/>
        <v>-66009.19</v>
      </c>
      <c r="L170" s="83">
        <f t="shared" si="27"/>
        <v>33617154.379999995</v>
      </c>
      <c r="M170" s="84">
        <v>4076253</v>
      </c>
      <c r="N170" s="81">
        <f t="shared" si="24"/>
        <v>8.2470725884777014</v>
      </c>
    </row>
    <row r="171" spans="1:14" x14ac:dyDescent="0.35">
      <c r="A171" s="78">
        <v>43612</v>
      </c>
      <c r="B171" s="79">
        <v>48253.93</v>
      </c>
      <c r="C171" s="79">
        <v>33495059.140000001</v>
      </c>
      <c r="D171" s="79">
        <v>59470.48</v>
      </c>
      <c r="E171" s="80">
        <v>0</v>
      </c>
      <c r="F171" s="81">
        <f t="shared" si="25"/>
        <v>33602783.549999997</v>
      </c>
      <c r="G171" s="79">
        <v>0</v>
      </c>
      <c r="H171" s="79">
        <v>-9462.52</v>
      </c>
      <c r="I171" s="79">
        <v>-56546.67</v>
      </c>
      <c r="J171" s="82">
        <v>0</v>
      </c>
      <c r="K171" s="81">
        <f t="shared" si="26"/>
        <v>-66009.19</v>
      </c>
      <c r="L171" s="83">
        <f t="shared" si="27"/>
        <v>33536774.359999996</v>
      </c>
      <c r="M171" s="84">
        <v>4076253</v>
      </c>
      <c r="N171" s="81">
        <f t="shared" si="24"/>
        <v>8.2273534935147534</v>
      </c>
    </row>
    <row r="172" spans="1:14" x14ac:dyDescent="0.35">
      <c r="A172" s="78">
        <v>43613</v>
      </c>
      <c r="B172" s="79">
        <v>48253.93</v>
      </c>
      <c r="C172" s="79">
        <v>33567964.379999995</v>
      </c>
      <c r="D172" s="79">
        <v>59470.48</v>
      </c>
      <c r="E172" s="80">
        <v>0</v>
      </c>
      <c r="F172" s="81">
        <f t="shared" si="25"/>
        <v>33675688.789999992</v>
      </c>
      <c r="G172" s="79">
        <v>0</v>
      </c>
      <c r="H172" s="79">
        <v>-9462.52</v>
      </c>
      <c r="I172" s="79">
        <v>-56546.67</v>
      </c>
      <c r="J172" s="82">
        <v>0</v>
      </c>
      <c r="K172" s="81">
        <f t="shared" si="26"/>
        <v>-66009.19</v>
      </c>
      <c r="L172" s="83">
        <f t="shared" si="27"/>
        <v>33609679.599999994</v>
      </c>
      <c r="M172" s="84">
        <v>4076253</v>
      </c>
      <c r="N172" s="81">
        <f t="shared" si="24"/>
        <v>8.2452388504835188</v>
      </c>
    </row>
    <row r="173" spans="1:14" x14ac:dyDescent="0.35">
      <c r="A173" s="78">
        <v>43614</v>
      </c>
      <c r="B173" s="79">
        <v>51202.559999999998</v>
      </c>
      <c r="C173" s="79">
        <v>33334657.149999999</v>
      </c>
      <c r="D173" s="79">
        <v>56521.85</v>
      </c>
      <c r="E173" s="80">
        <v>0</v>
      </c>
      <c r="F173" s="81">
        <f t="shared" si="25"/>
        <v>33442381.559999999</v>
      </c>
      <c r="G173" s="79">
        <v>0</v>
      </c>
      <c r="H173" s="79">
        <v>-9462.52</v>
      </c>
      <c r="I173" s="79">
        <v>-56546.67</v>
      </c>
      <c r="J173" s="82">
        <v>0</v>
      </c>
      <c r="K173" s="81">
        <f t="shared" si="26"/>
        <v>-66009.19</v>
      </c>
      <c r="L173" s="83">
        <f t="shared" si="27"/>
        <v>33376372.369999997</v>
      </c>
      <c r="M173" s="84">
        <v>4076253</v>
      </c>
      <c r="N173" s="81">
        <f t="shared" si="24"/>
        <v>8.1880031416106895</v>
      </c>
    </row>
    <row r="174" spans="1:14" x14ac:dyDescent="0.35">
      <c r="A174" s="78">
        <v>43615</v>
      </c>
      <c r="B174" s="79">
        <v>47241.25</v>
      </c>
      <c r="C174" s="79">
        <v>33319303.359999999</v>
      </c>
      <c r="D174" s="79">
        <v>63010.46</v>
      </c>
      <c r="E174" s="80">
        <v>0</v>
      </c>
      <c r="F174" s="81">
        <f t="shared" si="25"/>
        <v>33429555.07</v>
      </c>
      <c r="G174" s="79">
        <v>0</v>
      </c>
      <c r="H174" s="79">
        <v>-9462.52</v>
      </c>
      <c r="I174" s="79">
        <v>-52586.11</v>
      </c>
      <c r="J174" s="82">
        <v>0</v>
      </c>
      <c r="K174" s="81">
        <f t="shared" si="26"/>
        <v>-62048.630000000005</v>
      </c>
      <c r="L174" s="83">
        <f t="shared" si="27"/>
        <v>33367506.440000001</v>
      </c>
      <c r="M174" s="84">
        <v>4076253</v>
      </c>
      <c r="N174" s="81">
        <f t="shared" si="24"/>
        <v>8.1858281220522873</v>
      </c>
    </row>
    <row r="175" spans="1:14" x14ac:dyDescent="0.35">
      <c r="A175" s="78">
        <v>43616</v>
      </c>
      <c r="B175" s="79">
        <v>35178.82</v>
      </c>
      <c r="C175" s="79">
        <v>33267955.039999995</v>
      </c>
      <c r="D175" s="79">
        <v>65590.460000000006</v>
      </c>
      <c r="E175" s="80">
        <v>0</v>
      </c>
      <c r="F175" s="81">
        <f t="shared" si="25"/>
        <v>33368724.319999997</v>
      </c>
      <c r="G175" s="92">
        <v>-20.21</v>
      </c>
      <c r="H175" s="92">
        <v>-6102.68</v>
      </c>
      <c r="I175" s="92">
        <v>-56477.25</v>
      </c>
      <c r="J175" s="82">
        <v>0</v>
      </c>
      <c r="K175" s="81">
        <f t="shared" si="26"/>
        <v>-62600.14</v>
      </c>
      <c r="L175" s="83">
        <f t="shared" si="27"/>
        <v>33306124.179999996</v>
      </c>
      <c r="M175" s="84">
        <v>4076253</v>
      </c>
      <c r="N175" s="81">
        <f t="shared" si="24"/>
        <v>8.1707696210220497</v>
      </c>
    </row>
    <row r="176" spans="1:14" x14ac:dyDescent="0.35">
      <c r="A176" s="85" t="s">
        <v>138</v>
      </c>
      <c r="B176" s="86">
        <f>SUM(B145:B175)</f>
        <v>1484732.6700000002</v>
      </c>
      <c r="C176" s="86">
        <f t="shared" ref="C176:N176" si="28">SUM(C145:C175)</f>
        <v>1016725800.3099996</v>
      </c>
      <c r="D176" s="80">
        <f t="shared" si="28"/>
        <v>1465009.01</v>
      </c>
      <c r="E176" s="86">
        <f t="shared" si="28"/>
        <v>0</v>
      </c>
      <c r="F176" s="86">
        <f t="shared" si="28"/>
        <v>1019675541.99</v>
      </c>
      <c r="G176" s="86">
        <f t="shared" si="28"/>
        <v>-20.21</v>
      </c>
      <c r="H176" s="86">
        <f t="shared" si="28"/>
        <v>-271719.23999999987</v>
      </c>
      <c r="I176" s="86">
        <f t="shared" si="28"/>
        <v>-1748916.7899999996</v>
      </c>
      <c r="J176" s="86">
        <f t="shared" si="28"/>
        <v>0</v>
      </c>
      <c r="K176" s="86">
        <f t="shared" si="28"/>
        <v>-2020656.2399999986</v>
      </c>
      <c r="L176" s="86">
        <f t="shared" si="28"/>
        <v>1017654885.7500001</v>
      </c>
      <c r="M176" s="86">
        <f t="shared" si="28"/>
        <v>126363843</v>
      </c>
      <c r="N176" s="86">
        <f t="shared" si="28"/>
        <v>249.65449537847627</v>
      </c>
    </row>
    <row r="177" spans="1:14" x14ac:dyDescent="0.35">
      <c r="A177" s="87" t="s">
        <v>145</v>
      </c>
      <c r="B177" s="88">
        <f>B176/31</f>
        <v>47894.602258064522</v>
      </c>
      <c r="C177" s="88">
        <f t="shared" ref="C177:N177" si="29">C176/31</f>
        <v>32797606.461612891</v>
      </c>
      <c r="D177" s="88">
        <f t="shared" si="29"/>
        <v>47258.355161290325</v>
      </c>
      <c r="E177" s="88">
        <f t="shared" si="29"/>
        <v>0</v>
      </c>
      <c r="F177" s="88">
        <f t="shared" si="29"/>
        <v>32892759.419032257</v>
      </c>
      <c r="G177" s="88">
        <f t="shared" si="29"/>
        <v>-0.65193548387096778</v>
      </c>
      <c r="H177" s="88">
        <f t="shared" si="29"/>
        <v>-8765.1367741935446</v>
      </c>
      <c r="I177" s="88">
        <f t="shared" si="29"/>
        <v>-56416.670645161277</v>
      </c>
      <c r="J177" s="88">
        <f t="shared" si="29"/>
        <v>0</v>
      </c>
      <c r="K177" s="88">
        <f t="shared" si="29"/>
        <v>-65182.459354838662</v>
      </c>
      <c r="L177" s="88">
        <f t="shared" si="29"/>
        <v>32827576.959677424</v>
      </c>
      <c r="M177" s="88">
        <f t="shared" si="29"/>
        <v>4076253</v>
      </c>
      <c r="N177" s="88">
        <f t="shared" si="29"/>
        <v>8.0533708186605253</v>
      </c>
    </row>
    <row r="179" spans="1:14" x14ac:dyDescent="0.35">
      <c r="A179" s="78">
        <v>43617</v>
      </c>
      <c r="B179" s="79">
        <v>35178.82</v>
      </c>
      <c r="C179" s="79">
        <v>33267878.659999996</v>
      </c>
      <c r="D179" s="79">
        <v>65590.460000000006</v>
      </c>
      <c r="E179" s="80">
        <v>0</v>
      </c>
      <c r="F179" s="81">
        <f>B179+C179+D179+E179</f>
        <v>33368647.939999998</v>
      </c>
      <c r="G179" s="79">
        <v>-20.21</v>
      </c>
      <c r="H179" s="79">
        <v>-6102.68</v>
      </c>
      <c r="I179" s="79">
        <v>-118297.12</v>
      </c>
      <c r="J179" s="82">
        <v>0</v>
      </c>
      <c r="K179" s="81">
        <f>G179+H179+I179+J179</f>
        <v>-124420.01</v>
      </c>
      <c r="L179" s="83">
        <f>F179+K179</f>
        <v>33244227.929999996</v>
      </c>
      <c r="M179" s="84">
        <v>4076253</v>
      </c>
      <c r="N179" s="81">
        <f t="shared" ref="N179:N208" si="30">L179/M179</f>
        <v>8.1555850262483691</v>
      </c>
    </row>
    <row r="180" spans="1:14" x14ac:dyDescent="0.35">
      <c r="A180" s="78">
        <v>43618</v>
      </c>
      <c r="B180" s="79">
        <v>35178.82</v>
      </c>
      <c r="C180" s="79">
        <v>33267802.269999996</v>
      </c>
      <c r="D180" s="79">
        <v>65590.460000000006</v>
      </c>
      <c r="E180" s="80">
        <v>0</v>
      </c>
      <c r="F180" s="81">
        <f t="shared" ref="F180:F208" si="31">B180+C180+D180+E180</f>
        <v>33368571.549999997</v>
      </c>
      <c r="G180" s="79">
        <v>-20.21</v>
      </c>
      <c r="H180" s="79">
        <v>-6102.68</v>
      </c>
      <c r="I180" s="79">
        <v>-118297.12</v>
      </c>
      <c r="J180" s="82">
        <v>0</v>
      </c>
      <c r="K180" s="81">
        <f t="shared" ref="K180:K208" si="32">G180+H180+I180+J180</f>
        <v>-124420.01</v>
      </c>
      <c r="L180" s="83">
        <f t="shared" ref="L180:L208" si="33">F180+K180</f>
        <v>33244151.539999995</v>
      </c>
      <c r="M180" s="84">
        <v>4076253</v>
      </c>
      <c r="N180" s="81">
        <f t="shared" si="30"/>
        <v>8.1555662859984395</v>
      </c>
    </row>
    <row r="181" spans="1:14" x14ac:dyDescent="0.35">
      <c r="A181" s="78">
        <v>43619</v>
      </c>
      <c r="B181" s="79">
        <v>35178.82</v>
      </c>
      <c r="C181" s="79">
        <v>33267772.669999998</v>
      </c>
      <c r="D181" s="79">
        <v>65590.460000000006</v>
      </c>
      <c r="E181" s="80">
        <v>0</v>
      </c>
      <c r="F181" s="81">
        <f t="shared" si="31"/>
        <v>33368541.949999999</v>
      </c>
      <c r="G181" s="79">
        <v>-20.21</v>
      </c>
      <c r="H181" s="79">
        <v>-6102.68</v>
      </c>
      <c r="I181" s="79">
        <v>-118297.12</v>
      </c>
      <c r="J181" s="82">
        <v>0</v>
      </c>
      <c r="K181" s="81">
        <f t="shared" si="32"/>
        <v>-124420.01</v>
      </c>
      <c r="L181" s="83">
        <f t="shared" si="33"/>
        <v>33244121.939999998</v>
      </c>
      <c r="M181" s="84">
        <v>4076253</v>
      </c>
      <c r="N181" s="81">
        <f t="shared" si="30"/>
        <v>8.1555590244275802</v>
      </c>
    </row>
    <row r="182" spans="1:14" x14ac:dyDescent="0.35">
      <c r="A182" s="78">
        <v>43620</v>
      </c>
      <c r="B182" s="79">
        <v>35178.82</v>
      </c>
      <c r="C182" s="79">
        <v>33267500.429999996</v>
      </c>
      <c r="D182" s="79">
        <v>65590.460000000006</v>
      </c>
      <c r="E182" s="80">
        <v>0</v>
      </c>
      <c r="F182" s="81">
        <f t="shared" si="31"/>
        <v>33368269.709999997</v>
      </c>
      <c r="G182" s="79">
        <v>-20.21</v>
      </c>
      <c r="H182" s="79">
        <v>-6102.68</v>
      </c>
      <c r="I182" s="79">
        <v>-118297.12</v>
      </c>
      <c r="J182" s="82">
        <v>0</v>
      </c>
      <c r="K182" s="81">
        <f t="shared" si="32"/>
        <v>-124420.01</v>
      </c>
      <c r="L182" s="83">
        <f t="shared" si="33"/>
        <v>33243849.699999996</v>
      </c>
      <c r="M182" s="84">
        <v>4076253</v>
      </c>
      <c r="N182" s="81">
        <f t="shared" si="30"/>
        <v>8.1554922376015409</v>
      </c>
    </row>
    <row r="183" spans="1:14" x14ac:dyDescent="0.35">
      <c r="A183" s="78">
        <v>43621</v>
      </c>
      <c r="B183" s="79">
        <v>37738.61</v>
      </c>
      <c r="C183" s="79">
        <v>33252008.429999996</v>
      </c>
      <c r="D183" s="79">
        <v>63010.46</v>
      </c>
      <c r="E183" s="80">
        <v>0</v>
      </c>
      <c r="F183" s="81">
        <f t="shared" si="31"/>
        <v>33352757.499999996</v>
      </c>
      <c r="G183" s="79">
        <v>0</v>
      </c>
      <c r="H183" s="79">
        <v>-7052.68</v>
      </c>
      <c r="I183" s="79">
        <v>-118297.12</v>
      </c>
      <c r="J183" s="82">
        <v>0</v>
      </c>
      <c r="K183" s="81">
        <f t="shared" si="32"/>
        <v>-125349.79999999999</v>
      </c>
      <c r="L183" s="83">
        <f t="shared" si="33"/>
        <v>33227407.699999996</v>
      </c>
      <c r="M183" s="84">
        <v>4076253</v>
      </c>
      <c r="N183" s="81">
        <f t="shared" si="30"/>
        <v>8.1514586312478627</v>
      </c>
    </row>
    <row r="184" spans="1:14" x14ac:dyDescent="0.35">
      <c r="A184" s="78">
        <v>43622</v>
      </c>
      <c r="B184" s="79">
        <v>37738.61</v>
      </c>
      <c r="C184" s="79">
        <v>31392747.690000001</v>
      </c>
      <c r="D184" s="79">
        <v>68608.460000000006</v>
      </c>
      <c r="E184" s="80">
        <v>0</v>
      </c>
      <c r="F184" s="81">
        <f t="shared" si="31"/>
        <v>31499094.760000002</v>
      </c>
      <c r="G184" s="79">
        <v>-43.59</v>
      </c>
      <c r="H184" s="79">
        <v>-7052.68</v>
      </c>
      <c r="I184" s="79">
        <v>-118297.12</v>
      </c>
      <c r="J184" s="82">
        <v>0</v>
      </c>
      <c r="K184" s="81">
        <f t="shared" si="32"/>
        <v>-125393.39</v>
      </c>
      <c r="L184" s="83">
        <f t="shared" si="33"/>
        <v>31373701.370000001</v>
      </c>
      <c r="M184" s="84">
        <v>4076253</v>
      </c>
      <c r="N184" s="81">
        <f t="shared" si="30"/>
        <v>7.6967012032864499</v>
      </c>
    </row>
    <row r="185" spans="1:14" x14ac:dyDescent="0.35">
      <c r="A185" s="78">
        <v>43623</v>
      </c>
      <c r="B185" s="79">
        <v>37738.61</v>
      </c>
      <c r="C185" s="79">
        <v>31386401.339999996</v>
      </c>
      <c r="D185" s="79">
        <v>68608.460000000006</v>
      </c>
      <c r="E185" s="80">
        <v>0</v>
      </c>
      <c r="F185" s="81">
        <f t="shared" si="31"/>
        <v>31492748.409999996</v>
      </c>
      <c r="G185" s="79">
        <v>-43.59</v>
      </c>
      <c r="H185" s="79">
        <v>-9788.31</v>
      </c>
      <c r="I185" s="79">
        <v>-118297.12</v>
      </c>
      <c r="J185" s="82">
        <v>0</v>
      </c>
      <c r="K185" s="81">
        <f t="shared" si="32"/>
        <v>-128129.01999999999</v>
      </c>
      <c r="L185" s="83">
        <f t="shared" si="33"/>
        <v>31364619.389999997</v>
      </c>
      <c r="M185" s="84">
        <v>4076253</v>
      </c>
      <c r="N185" s="81">
        <f t="shared" si="30"/>
        <v>7.6944731816204728</v>
      </c>
    </row>
    <row r="186" spans="1:14" x14ac:dyDescent="0.35">
      <c r="A186" s="78">
        <v>43624</v>
      </c>
      <c r="B186" s="79">
        <v>37738.61</v>
      </c>
      <c r="C186" s="79">
        <v>31386402.649999995</v>
      </c>
      <c r="D186" s="79">
        <v>68608.460000000006</v>
      </c>
      <c r="E186" s="80">
        <v>0</v>
      </c>
      <c r="F186" s="81">
        <f t="shared" si="31"/>
        <v>31492749.719999995</v>
      </c>
      <c r="G186" s="79">
        <v>-43.59</v>
      </c>
      <c r="H186" s="79">
        <v>-9788.31</v>
      </c>
      <c r="I186" s="79">
        <v>-118297.12</v>
      </c>
      <c r="J186" s="82">
        <v>0</v>
      </c>
      <c r="K186" s="81">
        <f t="shared" si="32"/>
        <v>-128129.01999999999</v>
      </c>
      <c r="L186" s="83">
        <f t="shared" si="33"/>
        <v>31364620.699999996</v>
      </c>
      <c r="M186" s="84">
        <v>4076253</v>
      </c>
      <c r="N186" s="81">
        <f t="shared" si="30"/>
        <v>7.6944735029940476</v>
      </c>
    </row>
    <row r="187" spans="1:14" x14ac:dyDescent="0.35">
      <c r="A187" s="78">
        <v>43625</v>
      </c>
      <c r="B187" s="79">
        <v>37738.61</v>
      </c>
      <c r="C187" s="79">
        <v>31386326.269999996</v>
      </c>
      <c r="D187" s="79">
        <v>68608.460000000006</v>
      </c>
      <c r="E187" s="80">
        <v>0</v>
      </c>
      <c r="F187" s="81">
        <f t="shared" si="31"/>
        <v>31492673.339999996</v>
      </c>
      <c r="G187" s="79">
        <v>-43.59</v>
      </c>
      <c r="H187" s="79">
        <v>-9788.31</v>
      </c>
      <c r="I187" s="79">
        <v>-118297.12</v>
      </c>
      <c r="J187" s="82">
        <v>0</v>
      </c>
      <c r="K187" s="81">
        <f t="shared" si="32"/>
        <v>-128129.01999999999</v>
      </c>
      <c r="L187" s="83">
        <f t="shared" si="33"/>
        <v>31364544.319999997</v>
      </c>
      <c r="M187" s="84">
        <v>4076253</v>
      </c>
      <c r="N187" s="81">
        <f t="shared" si="30"/>
        <v>7.6944547651973512</v>
      </c>
    </row>
    <row r="188" spans="1:14" x14ac:dyDescent="0.35">
      <c r="A188" s="78">
        <v>43626</v>
      </c>
      <c r="B188" s="79">
        <v>41364.620000000003</v>
      </c>
      <c r="C188" s="79">
        <v>31734472.390000001</v>
      </c>
      <c r="D188" s="79">
        <v>64954.46</v>
      </c>
      <c r="E188" s="80">
        <v>0</v>
      </c>
      <c r="F188" s="81">
        <f t="shared" si="31"/>
        <v>31840791.470000003</v>
      </c>
      <c r="G188" s="79">
        <v>-15.6</v>
      </c>
      <c r="H188" s="79">
        <v>-9788.31</v>
      </c>
      <c r="I188" s="79">
        <v>-118297.12</v>
      </c>
      <c r="J188" s="82">
        <v>0</v>
      </c>
      <c r="K188" s="81">
        <f t="shared" si="32"/>
        <v>-128101.03</v>
      </c>
      <c r="L188" s="83">
        <f t="shared" si="33"/>
        <v>31712690.440000001</v>
      </c>
      <c r="M188" s="84">
        <v>4076253</v>
      </c>
      <c r="N188" s="81">
        <f t="shared" si="30"/>
        <v>7.7798631341087026</v>
      </c>
    </row>
    <row r="189" spans="1:14" x14ac:dyDescent="0.35">
      <c r="A189" s="78">
        <v>43627</v>
      </c>
      <c r="B189" s="79">
        <v>59966.02</v>
      </c>
      <c r="C189" s="79">
        <v>30642882.319999997</v>
      </c>
      <c r="D189" s="79">
        <v>48893.46</v>
      </c>
      <c r="E189" s="80">
        <v>0</v>
      </c>
      <c r="F189" s="81">
        <f t="shared" si="31"/>
        <v>30751741.799999997</v>
      </c>
      <c r="G189" s="79">
        <v>-20.02</v>
      </c>
      <c r="H189" s="79">
        <v>-9788.31</v>
      </c>
      <c r="I189" s="79">
        <v>-118297.12</v>
      </c>
      <c r="J189" s="82">
        <v>0</v>
      </c>
      <c r="K189" s="81">
        <f t="shared" si="32"/>
        <v>-128105.45</v>
      </c>
      <c r="L189" s="83">
        <f t="shared" si="33"/>
        <v>30623636.349999998</v>
      </c>
      <c r="M189" s="84">
        <v>4076253</v>
      </c>
      <c r="N189" s="81">
        <f t="shared" si="30"/>
        <v>7.5126927474815712</v>
      </c>
    </row>
    <row r="190" spans="1:14" x14ac:dyDescent="0.35">
      <c r="A190" s="78">
        <v>43628</v>
      </c>
      <c r="B190" s="79">
        <v>59966.02</v>
      </c>
      <c r="C190" s="79">
        <v>30639278.119999997</v>
      </c>
      <c r="D190" s="79">
        <v>48893.46</v>
      </c>
      <c r="E190" s="80">
        <v>0</v>
      </c>
      <c r="F190" s="81">
        <f t="shared" si="31"/>
        <v>30748137.599999998</v>
      </c>
      <c r="G190" s="79">
        <v>-20.02</v>
      </c>
      <c r="H190" s="79">
        <v>-9788.31</v>
      </c>
      <c r="I190" s="79">
        <v>-118297.12</v>
      </c>
      <c r="J190" s="82">
        <v>0</v>
      </c>
      <c r="K190" s="81">
        <f t="shared" si="32"/>
        <v>-128105.45</v>
      </c>
      <c r="L190" s="83">
        <f t="shared" si="33"/>
        <v>30620032.149999999</v>
      </c>
      <c r="M190" s="84">
        <v>4076253</v>
      </c>
      <c r="N190" s="81">
        <f t="shared" si="30"/>
        <v>7.5118085531001135</v>
      </c>
    </row>
    <row r="191" spans="1:14" x14ac:dyDescent="0.35">
      <c r="A191" s="78">
        <v>43629</v>
      </c>
      <c r="B191" s="79">
        <v>62502</v>
      </c>
      <c r="C191" s="79">
        <v>30606307.599999998</v>
      </c>
      <c r="D191" s="79">
        <v>46337.46</v>
      </c>
      <c r="E191" s="80">
        <v>0</v>
      </c>
      <c r="F191" s="81">
        <f t="shared" si="31"/>
        <v>30715147.059999999</v>
      </c>
      <c r="G191" s="79">
        <v>0</v>
      </c>
      <c r="H191" s="79">
        <v>-9788.31</v>
      </c>
      <c r="I191" s="79">
        <v>-118297.12</v>
      </c>
      <c r="J191" s="82">
        <v>0</v>
      </c>
      <c r="K191" s="81">
        <f t="shared" si="32"/>
        <v>-128085.43</v>
      </c>
      <c r="L191" s="83">
        <f t="shared" si="33"/>
        <v>30587061.629999999</v>
      </c>
      <c r="M191" s="84">
        <v>4076253</v>
      </c>
      <c r="N191" s="81">
        <f t="shared" si="30"/>
        <v>7.5037201150173942</v>
      </c>
    </row>
    <row r="192" spans="1:14" x14ac:dyDescent="0.35">
      <c r="A192" s="78">
        <v>43630</v>
      </c>
      <c r="B192" s="79">
        <v>62502</v>
      </c>
      <c r="C192" s="79">
        <v>30606165.93</v>
      </c>
      <c r="D192" s="79">
        <v>46337.46</v>
      </c>
      <c r="E192" s="80">
        <v>0</v>
      </c>
      <c r="F192" s="81">
        <f t="shared" si="31"/>
        <v>30715005.390000001</v>
      </c>
      <c r="G192" s="79">
        <v>0</v>
      </c>
      <c r="H192" s="79">
        <v>-9788.31</v>
      </c>
      <c r="I192" s="79">
        <v>-118297.12</v>
      </c>
      <c r="J192" s="82">
        <v>0</v>
      </c>
      <c r="K192" s="81">
        <f t="shared" si="32"/>
        <v>-128085.43</v>
      </c>
      <c r="L192" s="83">
        <f t="shared" si="33"/>
        <v>30586919.960000001</v>
      </c>
      <c r="M192" s="84">
        <v>4076253</v>
      </c>
      <c r="N192" s="81">
        <f t="shared" si="30"/>
        <v>7.5036853600598397</v>
      </c>
    </row>
    <row r="193" spans="1:14" x14ac:dyDescent="0.35">
      <c r="A193" s="78">
        <v>43631</v>
      </c>
      <c r="B193" s="79">
        <v>62502</v>
      </c>
      <c r="C193" s="79">
        <v>30606089.539999999</v>
      </c>
      <c r="D193" s="79">
        <v>46337.46</v>
      </c>
      <c r="E193" s="80">
        <v>0</v>
      </c>
      <c r="F193" s="81">
        <f t="shared" si="31"/>
        <v>30714929</v>
      </c>
      <c r="G193" s="79">
        <v>0</v>
      </c>
      <c r="H193" s="79">
        <v>-9788.31</v>
      </c>
      <c r="I193" s="79">
        <v>-118297.12</v>
      </c>
      <c r="J193" s="82">
        <v>0</v>
      </c>
      <c r="K193" s="81">
        <f t="shared" si="32"/>
        <v>-128085.43</v>
      </c>
      <c r="L193" s="83">
        <f t="shared" si="33"/>
        <v>30586843.57</v>
      </c>
      <c r="M193" s="84">
        <v>4076253</v>
      </c>
      <c r="N193" s="81">
        <f t="shared" si="30"/>
        <v>7.5036666198099091</v>
      </c>
    </row>
    <row r="194" spans="1:14" x14ac:dyDescent="0.35">
      <c r="A194" s="78">
        <v>43632</v>
      </c>
      <c r="B194" s="79">
        <v>62502</v>
      </c>
      <c r="C194" s="79">
        <v>30606098.390000001</v>
      </c>
      <c r="D194" s="79">
        <v>46337.46</v>
      </c>
      <c r="E194" s="80">
        <v>0</v>
      </c>
      <c r="F194" s="81">
        <f t="shared" si="31"/>
        <v>30714937.850000001</v>
      </c>
      <c r="G194" s="79">
        <v>0</v>
      </c>
      <c r="H194" s="79">
        <v>-9788.31</v>
      </c>
      <c r="I194" s="79">
        <v>-118297.12</v>
      </c>
      <c r="J194" s="82">
        <v>0</v>
      </c>
      <c r="K194" s="81">
        <f t="shared" si="32"/>
        <v>-128085.43</v>
      </c>
      <c r="L194" s="83">
        <f t="shared" si="33"/>
        <v>30586852.420000002</v>
      </c>
      <c r="M194" s="84">
        <v>4076253</v>
      </c>
      <c r="N194" s="81">
        <f t="shared" si="30"/>
        <v>7.5036687909214672</v>
      </c>
    </row>
    <row r="195" spans="1:14" x14ac:dyDescent="0.35">
      <c r="A195" s="78">
        <v>43633</v>
      </c>
      <c r="B195" s="79">
        <v>62502</v>
      </c>
      <c r="C195" s="79">
        <v>30171822.600000001</v>
      </c>
      <c r="D195" s="79">
        <v>58285.46</v>
      </c>
      <c r="E195" s="80">
        <v>0</v>
      </c>
      <c r="F195" s="81">
        <f t="shared" si="31"/>
        <v>30292610.060000002</v>
      </c>
      <c r="G195" s="79">
        <v>0</v>
      </c>
      <c r="H195" s="79">
        <v>-9788.31</v>
      </c>
      <c r="I195" s="79">
        <v>-118297.12</v>
      </c>
      <c r="J195" s="82">
        <v>0</v>
      </c>
      <c r="K195" s="81">
        <f t="shared" si="32"/>
        <v>-128085.43</v>
      </c>
      <c r="L195" s="83">
        <f t="shared" si="33"/>
        <v>30164524.630000003</v>
      </c>
      <c r="M195" s="84">
        <v>4076253</v>
      </c>
      <c r="N195" s="81">
        <f t="shared" si="30"/>
        <v>7.4000619269706771</v>
      </c>
    </row>
    <row r="196" spans="1:14" x14ac:dyDescent="0.35">
      <c r="A196" s="78">
        <v>43634</v>
      </c>
      <c r="B196" s="79">
        <v>62502</v>
      </c>
      <c r="C196" s="79">
        <v>30116403.209999997</v>
      </c>
      <c r="D196" s="79">
        <v>58285.46</v>
      </c>
      <c r="E196" s="80">
        <v>0</v>
      </c>
      <c r="F196" s="81">
        <f t="shared" si="31"/>
        <v>30237190.669999998</v>
      </c>
      <c r="G196" s="79">
        <v>0</v>
      </c>
      <c r="H196" s="79">
        <v>-9788.31</v>
      </c>
      <c r="I196" s="79">
        <v>-118297.12</v>
      </c>
      <c r="J196" s="82">
        <v>0</v>
      </c>
      <c r="K196" s="81">
        <f t="shared" si="32"/>
        <v>-128085.43</v>
      </c>
      <c r="L196" s="83">
        <f t="shared" si="33"/>
        <v>30109105.239999998</v>
      </c>
      <c r="M196" s="84">
        <v>4076253</v>
      </c>
      <c r="N196" s="81">
        <f t="shared" si="30"/>
        <v>7.3864662571238826</v>
      </c>
    </row>
    <row r="197" spans="1:14" x14ac:dyDescent="0.35">
      <c r="A197" s="78">
        <v>43635</v>
      </c>
      <c r="B197" s="79">
        <v>48598.61</v>
      </c>
      <c r="C197" s="79">
        <v>29066320.279999997</v>
      </c>
      <c r="D197" s="79">
        <v>1161950.1299999999</v>
      </c>
      <c r="E197" s="80">
        <v>0</v>
      </c>
      <c r="F197" s="81">
        <f t="shared" si="31"/>
        <v>30276869.019999996</v>
      </c>
      <c r="G197" s="79">
        <v>-9839.26</v>
      </c>
      <c r="H197" s="79">
        <v>-9788.31</v>
      </c>
      <c r="I197" s="79">
        <v>-104405.98</v>
      </c>
      <c r="J197" s="82">
        <v>0</v>
      </c>
      <c r="K197" s="81">
        <f t="shared" si="32"/>
        <v>-124033.54999999999</v>
      </c>
      <c r="L197" s="83">
        <f t="shared" si="33"/>
        <v>30152835.469999995</v>
      </c>
      <c r="M197" s="84">
        <v>4076253</v>
      </c>
      <c r="N197" s="81">
        <f t="shared" si="30"/>
        <v>7.3971943031995302</v>
      </c>
    </row>
    <row r="198" spans="1:14" x14ac:dyDescent="0.35">
      <c r="A198" s="78">
        <v>43636</v>
      </c>
      <c r="B198" s="79">
        <v>1142424.02</v>
      </c>
      <c r="C198" s="79">
        <v>28981773.41</v>
      </c>
      <c r="D198" s="79">
        <v>58285.46</v>
      </c>
      <c r="E198" s="80">
        <v>0</v>
      </c>
      <c r="F198" s="81">
        <f t="shared" si="31"/>
        <v>30182482.890000001</v>
      </c>
      <c r="G198" s="79">
        <v>0</v>
      </c>
      <c r="H198" s="79">
        <v>-9788.31</v>
      </c>
      <c r="I198" s="79">
        <v>-104405.98</v>
      </c>
      <c r="J198" s="82">
        <v>0</v>
      </c>
      <c r="K198" s="81">
        <f t="shared" si="32"/>
        <v>-114194.29</v>
      </c>
      <c r="L198" s="83">
        <f t="shared" si="33"/>
        <v>30068288.600000001</v>
      </c>
      <c r="M198" s="84">
        <v>4076253</v>
      </c>
      <c r="N198" s="81">
        <f t="shared" si="30"/>
        <v>7.3764529826779643</v>
      </c>
    </row>
    <row r="199" spans="1:14" x14ac:dyDescent="0.35">
      <c r="A199" s="78">
        <v>43637</v>
      </c>
      <c r="B199" s="79">
        <v>1148912.83</v>
      </c>
      <c r="C199" s="79">
        <v>29948087.859999999</v>
      </c>
      <c r="D199" s="79">
        <v>51796.65</v>
      </c>
      <c r="E199" s="80">
        <v>0</v>
      </c>
      <c r="F199" s="81">
        <f t="shared" si="31"/>
        <v>31148797.339999996</v>
      </c>
      <c r="G199" s="79">
        <v>-1075771.67</v>
      </c>
      <c r="H199" s="79">
        <v>-9788.31</v>
      </c>
      <c r="I199" s="79">
        <v>-104405.98</v>
      </c>
      <c r="J199" s="82">
        <v>0</v>
      </c>
      <c r="K199" s="81">
        <f t="shared" si="32"/>
        <v>-1189965.96</v>
      </c>
      <c r="L199" s="83">
        <f t="shared" si="33"/>
        <v>29958831.379999995</v>
      </c>
      <c r="M199" s="84">
        <v>4076253</v>
      </c>
      <c r="N199" s="81">
        <f t="shared" si="30"/>
        <v>7.3496005718977688</v>
      </c>
    </row>
    <row r="200" spans="1:14" x14ac:dyDescent="0.35">
      <c r="A200" s="78">
        <v>43638</v>
      </c>
      <c r="B200" s="79">
        <v>1148912.83</v>
      </c>
      <c r="C200" s="79">
        <v>29948080.459999997</v>
      </c>
      <c r="D200" s="79">
        <v>51796.65</v>
      </c>
      <c r="E200" s="80">
        <v>0</v>
      </c>
      <c r="F200" s="81">
        <f t="shared" si="31"/>
        <v>31148789.939999998</v>
      </c>
      <c r="G200" s="79">
        <v>-1075771.67</v>
      </c>
      <c r="H200" s="79">
        <v>-9788.31</v>
      </c>
      <c r="I200" s="79">
        <v>-104405.98</v>
      </c>
      <c r="J200" s="82">
        <v>0</v>
      </c>
      <c r="K200" s="81">
        <f t="shared" si="32"/>
        <v>-1189965.96</v>
      </c>
      <c r="L200" s="83">
        <f t="shared" si="33"/>
        <v>29958823.979999997</v>
      </c>
      <c r="M200" s="84">
        <v>4076253</v>
      </c>
      <c r="N200" s="81">
        <f t="shared" si="30"/>
        <v>7.3495987565050545</v>
      </c>
    </row>
    <row r="201" spans="1:14" x14ac:dyDescent="0.35">
      <c r="A201" s="78">
        <v>43639</v>
      </c>
      <c r="B201" s="79">
        <v>1148912.83</v>
      </c>
      <c r="C201" s="79">
        <v>29948069.359999999</v>
      </c>
      <c r="D201" s="79">
        <v>51796.65</v>
      </c>
      <c r="E201" s="80">
        <v>0</v>
      </c>
      <c r="F201" s="81">
        <f t="shared" si="31"/>
        <v>31148778.839999996</v>
      </c>
      <c r="G201" s="79">
        <v>-1075771.67</v>
      </c>
      <c r="H201" s="79">
        <v>-9788.31</v>
      </c>
      <c r="I201" s="79">
        <v>-104405.98</v>
      </c>
      <c r="J201" s="82">
        <v>0</v>
      </c>
      <c r="K201" s="81">
        <f t="shared" si="32"/>
        <v>-1189965.96</v>
      </c>
      <c r="L201" s="83">
        <f t="shared" si="33"/>
        <v>29958812.879999995</v>
      </c>
      <c r="M201" s="84">
        <v>4076253</v>
      </c>
      <c r="N201" s="81">
        <f t="shared" si="30"/>
        <v>7.349596033415982</v>
      </c>
    </row>
    <row r="202" spans="1:14" x14ac:dyDescent="0.35">
      <c r="A202" s="78">
        <v>43640</v>
      </c>
      <c r="B202" s="79">
        <v>1148912.83</v>
      </c>
      <c r="C202" s="79">
        <v>29962507.93</v>
      </c>
      <c r="D202" s="79">
        <v>51796.65</v>
      </c>
      <c r="E202" s="80">
        <v>0</v>
      </c>
      <c r="F202" s="81">
        <f t="shared" si="31"/>
        <v>31163217.409999996</v>
      </c>
      <c r="G202" s="79">
        <v>-1075771.67</v>
      </c>
      <c r="H202" s="79">
        <v>-9788.31</v>
      </c>
      <c r="I202" s="79">
        <v>-104405.98</v>
      </c>
      <c r="J202" s="82">
        <v>0</v>
      </c>
      <c r="K202" s="81">
        <f t="shared" si="32"/>
        <v>-1189965.96</v>
      </c>
      <c r="L202" s="83">
        <f t="shared" si="33"/>
        <v>29973251.449999996</v>
      </c>
      <c r="M202" s="84">
        <v>4076253</v>
      </c>
      <c r="N202" s="81">
        <f t="shared" si="30"/>
        <v>7.3531381516309207</v>
      </c>
    </row>
    <row r="203" spans="1:14" x14ac:dyDescent="0.35">
      <c r="A203" s="78">
        <v>43641</v>
      </c>
      <c r="B203" s="79">
        <v>73141.16</v>
      </c>
      <c r="C203" s="79">
        <v>29966348.690000001</v>
      </c>
      <c r="D203" s="79">
        <v>51796.65</v>
      </c>
      <c r="E203" s="80">
        <v>0</v>
      </c>
      <c r="F203" s="81">
        <f t="shared" si="31"/>
        <v>30091286.5</v>
      </c>
      <c r="G203" s="79">
        <v>0</v>
      </c>
      <c r="H203" s="79">
        <v>-9788.31</v>
      </c>
      <c r="I203" s="79">
        <v>-104405.98</v>
      </c>
      <c r="J203" s="82">
        <v>0</v>
      </c>
      <c r="K203" s="81">
        <f t="shared" si="32"/>
        <v>-114194.29</v>
      </c>
      <c r="L203" s="83">
        <f t="shared" si="33"/>
        <v>29977092.210000001</v>
      </c>
      <c r="M203" s="84">
        <v>4076253</v>
      </c>
      <c r="N203" s="81">
        <f t="shared" si="30"/>
        <v>7.354080379701653</v>
      </c>
    </row>
    <row r="204" spans="1:14" x14ac:dyDescent="0.35">
      <c r="A204" s="78">
        <v>43642</v>
      </c>
      <c r="B204" s="79">
        <v>73141.16</v>
      </c>
      <c r="C204" s="79">
        <v>29911699.419999998</v>
      </c>
      <c r="D204" s="79">
        <v>51796.65</v>
      </c>
      <c r="E204" s="80">
        <v>0</v>
      </c>
      <c r="F204" s="81">
        <f t="shared" si="31"/>
        <v>30036637.229999997</v>
      </c>
      <c r="G204" s="79">
        <v>-381.35</v>
      </c>
      <c r="H204" s="79">
        <v>-9788.31</v>
      </c>
      <c r="I204" s="79">
        <v>-104405.98</v>
      </c>
      <c r="J204" s="82">
        <v>0</v>
      </c>
      <c r="K204" s="81">
        <f t="shared" si="32"/>
        <v>-114575.64</v>
      </c>
      <c r="L204" s="83">
        <f t="shared" si="33"/>
        <v>29922061.589999996</v>
      </c>
      <c r="M204" s="84">
        <v>4076253</v>
      </c>
      <c r="N204" s="81">
        <f t="shared" si="30"/>
        <v>7.3405800842096891</v>
      </c>
    </row>
    <row r="205" spans="1:14" x14ac:dyDescent="0.35">
      <c r="A205" s="78">
        <v>43643</v>
      </c>
      <c r="B205" s="79">
        <v>73141.16</v>
      </c>
      <c r="C205" s="79">
        <v>29911703.119999997</v>
      </c>
      <c r="D205" s="79">
        <v>51796.65</v>
      </c>
      <c r="E205" s="80">
        <v>0</v>
      </c>
      <c r="F205" s="81">
        <f t="shared" si="31"/>
        <v>30036640.929999996</v>
      </c>
      <c r="G205" s="79">
        <v>-381.35</v>
      </c>
      <c r="H205" s="79">
        <v>-9788.31</v>
      </c>
      <c r="I205" s="79">
        <v>-104405.98</v>
      </c>
      <c r="J205" s="82">
        <v>0</v>
      </c>
      <c r="K205" s="81">
        <f t="shared" si="32"/>
        <v>-114575.64</v>
      </c>
      <c r="L205" s="83">
        <f t="shared" si="33"/>
        <v>29922065.289999995</v>
      </c>
      <c r="M205" s="84">
        <v>4076253</v>
      </c>
      <c r="N205" s="81">
        <f t="shared" si="30"/>
        <v>7.3405809919060463</v>
      </c>
    </row>
    <row r="206" spans="1:14" x14ac:dyDescent="0.35">
      <c r="A206" s="78">
        <v>43644</v>
      </c>
      <c r="B206" s="79">
        <v>66714.740000000005</v>
      </c>
      <c r="C206" s="79">
        <v>29913700.949999999</v>
      </c>
      <c r="D206" s="79">
        <v>149230.98000000001</v>
      </c>
      <c r="E206" s="80">
        <v>0</v>
      </c>
      <c r="F206" s="81">
        <f t="shared" si="31"/>
        <v>30129646.669999998</v>
      </c>
      <c r="G206" s="79">
        <v>0</v>
      </c>
      <c r="H206" s="79">
        <v>-11438.31</v>
      </c>
      <c r="I206" s="79">
        <v>-104405.98</v>
      </c>
      <c r="J206" s="82">
        <v>0</v>
      </c>
      <c r="K206" s="81">
        <f t="shared" si="32"/>
        <v>-115844.29</v>
      </c>
      <c r="L206" s="83">
        <f t="shared" si="33"/>
        <v>30013802.379999999</v>
      </c>
      <c r="M206" s="84">
        <v>4076253</v>
      </c>
      <c r="N206" s="81">
        <f t="shared" si="30"/>
        <v>7.3630862412122111</v>
      </c>
    </row>
    <row r="207" spans="1:14" x14ac:dyDescent="0.35">
      <c r="A207" s="78">
        <v>43645</v>
      </c>
      <c r="B207" s="79">
        <v>66714.740000000005</v>
      </c>
      <c r="C207" s="79">
        <v>29913686.149999999</v>
      </c>
      <c r="D207" s="79">
        <v>149230.98000000001</v>
      </c>
      <c r="E207" s="80">
        <v>0</v>
      </c>
      <c r="F207" s="81">
        <f t="shared" si="31"/>
        <v>30129631.869999997</v>
      </c>
      <c r="G207" s="79">
        <v>0</v>
      </c>
      <c r="H207" s="79">
        <v>-11438.31</v>
      </c>
      <c r="I207" s="79">
        <v>-104405.98</v>
      </c>
      <c r="J207" s="82">
        <v>0</v>
      </c>
      <c r="K207" s="81">
        <f t="shared" si="32"/>
        <v>-115844.29</v>
      </c>
      <c r="L207" s="83">
        <f t="shared" si="33"/>
        <v>30013787.579999998</v>
      </c>
      <c r="M207" s="84">
        <v>4076253</v>
      </c>
      <c r="N207" s="81">
        <f t="shared" si="30"/>
        <v>7.3630826104267815</v>
      </c>
    </row>
    <row r="208" spans="1:14" x14ac:dyDescent="0.35">
      <c r="A208" s="78">
        <v>43646</v>
      </c>
      <c r="B208" s="79">
        <v>66694.740000000005</v>
      </c>
      <c r="C208" s="79">
        <v>29913675.049999997</v>
      </c>
      <c r="D208" s="79">
        <v>149230.98000000001</v>
      </c>
      <c r="E208" s="80">
        <v>0</v>
      </c>
      <c r="F208" s="81">
        <f t="shared" si="31"/>
        <v>30129600.769999996</v>
      </c>
      <c r="G208" s="79">
        <v>0</v>
      </c>
      <c r="H208" s="79">
        <v>-12855.45</v>
      </c>
      <c r="I208" s="79">
        <v>-108366.54</v>
      </c>
      <c r="J208" s="82">
        <v>-61795.48</v>
      </c>
      <c r="K208" s="81">
        <f t="shared" si="32"/>
        <v>-183017.47</v>
      </c>
      <c r="L208" s="83">
        <f t="shared" si="33"/>
        <v>29946583.299999997</v>
      </c>
      <c r="M208" s="84">
        <v>4076253</v>
      </c>
      <c r="N208" s="81">
        <f t="shared" si="30"/>
        <v>7.3465958320055202</v>
      </c>
    </row>
    <row r="209" spans="1:14" x14ac:dyDescent="0.35">
      <c r="A209" s="85" t="s">
        <v>138</v>
      </c>
      <c r="B209" s="80">
        <f t="shared" ref="B209:N209" si="34">SUM(B179:B208)</f>
        <v>7071938.6400000015</v>
      </c>
      <c r="C209" s="86">
        <f t="shared" si="34"/>
        <v>924990013.18999994</v>
      </c>
      <c r="D209" s="80">
        <f t="shared" si="34"/>
        <v>3094973.3599999989</v>
      </c>
      <c r="E209" s="86">
        <f t="shared" si="34"/>
        <v>0</v>
      </c>
      <c r="F209" s="86">
        <f t="shared" si="34"/>
        <v>935156925.18999994</v>
      </c>
      <c r="G209" s="86">
        <f t="shared" si="34"/>
        <v>-4313999.4799999986</v>
      </c>
      <c r="H209" s="86">
        <f t="shared" si="34"/>
        <v>-279802.65999999997</v>
      </c>
      <c r="I209" s="86">
        <f t="shared" si="34"/>
        <v>-3386180.4800000009</v>
      </c>
      <c r="J209" s="86">
        <f t="shared" si="34"/>
        <v>-61795.48</v>
      </c>
      <c r="K209" s="86">
        <f t="shared" si="34"/>
        <v>-8041778.0999999987</v>
      </c>
      <c r="L209" s="86">
        <f t="shared" si="34"/>
        <v>927115147.09000015</v>
      </c>
      <c r="M209" s="86">
        <f t="shared" si="34"/>
        <v>122287590</v>
      </c>
      <c r="N209" s="86">
        <f t="shared" si="34"/>
        <v>227.44298430200485</v>
      </c>
    </row>
    <row r="210" spans="1:14" x14ac:dyDescent="0.35">
      <c r="A210" s="87" t="s">
        <v>145</v>
      </c>
      <c r="B210" s="88">
        <f>B209/30</f>
        <v>235731.28800000006</v>
      </c>
      <c r="C210" s="88">
        <f t="shared" ref="C210:N210" si="35">C209/30</f>
        <v>30833000.439666666</v>
      </c>
      <c r="D210" s="88">
        <f t="shared" si="35"/>
        <v>103165.77866666664</v>
      </c>
      <c r="E210" s="88">
        <f t="shared" si="35"/>
        <v>0</v>
      </c>
      <c r="F210" s="88">
        <f t="shared" si="35"/>
        <v>31171897.506333333</v>
      </c>
      <c r="G210" s="88">
        <f t="shared" si="35"/>
        <v>-143799.98266666662</v>
      </c>
      <c r="H210" s="88">
        <f t="shared" si="35"/>
        <v>-9326.7553333333326</v>
      </c>
      <c r="I210" s="88">
        <f t="shared" si="35"/>
        <v>-112872.6826666667</v>
      </c>
      <c r="J210" s="88">
        <f t="shared" si="35"/>
        <v>-2059.8493333333336</v>
      </c>
      <c r="K210" s="88">
        <f t="shared" si="35"/>
        <v>-268059.26999999996</v>
      </c>
      <c r="L210" s="88">
        <f t="shared" si="35"/>
        <v>30903838.236333337</v>
      </c>
      <c r="M210" s="88">
        <f t="shared" si="35"/>
        <v>4076253</v>
      </c>
      <c r="N210" s="88">
        <f t="shared" si="35"/>
        <v>7.5814328100668282</v>
      </c>
    </row>
  </sheetData>
  <mergeCells count="2">
    <mergeCell ref="B9:F9"/>
    <mergeCell ref="G9:K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B566B-A669-49E2-89FC-CFD446CB9F6A}">
  <dimension ref="A1:G20"/>
  <sheetViews>
    <sheetView workbookViewId="0">
      <selection activeCell="B17" sqref="B17"/>
    </sheetView>
  </sheetViews>
  <sheetFormatPr defaultRowHeight="15" customHeight="1" x14ac:dyDescent="0.35"/>
  <cols>
    <col min="1" max="1" width="19.90625" style="3" customWidth="1"/>
    <col min="2" max="3" width="12.54296875" style="3" customWidth="1"/>
    <col min="4" max="4" width="5.08984375" style="3" customWidth="1"/>
    <col min="5" max="5" width="7.54296875" style="3" customWidth="1"/>
    <col min="6" max="7" width="12.54296875" style="3" customWidth="1"/>
    <col min="8" max="16384" width="8.7265625" style="3"/>
  </cols>
  <sheetData>
    <row r="1" spans="1:7" ht="13.75" customHeight="1" x14ac:dyDescent="0.35">
      <c r="A1" s="1" t="s">
        <v>2</v>
      </c>
      <c r="B1" s="190" t="s">
        <v>3</v>
      </c>
      <c r="C1" s="190"/>
      <c r="D1" s="190"/>
      <c r="E1" s="190"/>
      <c r="F1" s="190"/>
      <c r="G1" s="2" t="s">
        <v>4</v>
      </c>
    </row>
    <row r="2" spans="1:7" ht="13.75" customHeight="1" x14ac:dyDescent="0.35">
      <c r="A2" s="1" t="s">
        <v>5</v>
      </c>
      <c r="B2" s="191" t="s">
        <v>54</v>
      </c>
      <c r="C2" s="191"/>
      <c r="D2" s="191"/>
      <c r="E2" s="191"/>
      <c r="F2" s="191"/>
      <c r="G2" s="4" t="s">
        <v>6</v>
      </c>
    </row>
    <row r="3" spans="1:7" ht="13.75" customHeight="1" x14ac:dyDescent="0.35">
      <c r="A3" s="1" t="s">
        <v>7</v>
      </c>
      <c r="B3" s="191" t="s">
        <v>8</v>
      </c>
      <c r="C3" s="191"/>
      <c r="D3" s="191"/>
      <c r="E3" s="191"/>
      <c r="F3" s="191"/>
      <c r="G3" s="4" t="s">
        <v>6</v>
      </c>
    </row>
    <row r="4" spans="1:7" ht="13.5" customHeight="1" x14ac:dyDescent="0.35">
      <c r="A4" s="1" t="s">
        <v>0</v>
      </c>
      <c r="B4" s="191" t="s">
        <v>1</v>
      </c>
      <c r="C4" s="191"/>
      <c r="D4" s="191"/>
      <c r="E4" s="191"/>
      <c r="F4" s="191"/>
      <c r="G4" s="4" t="s">
        <v>6</v>
      </c>
    </row>
    <row r="5" spans="1:7" ht="13.75" customHeight="1" x14ac:dyDescent="0.35">
      <c r="A5" s="1" t="s">
        <v>9</v>
      </c>
      <c r="B5" s="189">
        <v>4200030730007</v>
      </c>
      <c r="C5" s="189"/>
      <c r="D5" s="189"/>
      <c r="E5" s="189"/>
      <c r="F5" s="189"/>
      <c r="G5" s="4" t="s">
        <v>6</v>
      </c>
    </row>
    <row r="6" spans="1:7" ht="13.75" customHeight="1" x14ac:dyDescent="0.35">
      <c r="A6" s="1" t="s">
        <v>10</v>
      </c>
      <c r="B6" s="189">
        <v>4200030490006</v>
      </c>
      <c r="C6" s="189"/>
      <c r="D6" s="189"/>
      <c r="E6" s="189"/>
      <c r="F6" s="189"/>
      <c r="G6" s="4" t="s">
        <v>6</v>
      </c>
    </row>
    <row r="7" spans="1:7" ht="16.5" customHeight="1" x14ac:dyDescent="0.35">
      <c r="A7" s="5" t="s">
        <v>6</v>
      </c>
      <c r="B7" s="191" t="s">
        <v>6</v>
      </c>
      <c r="C7" s="191"/>
      <c r="D7" s="191"/>
      <c r="E7" s="191"/>
      <c r="F7" s="191"/>
      <c r="G7" s="6" t="s">
        <v>6</v>
      </c>
    </row>
    <row r="8" spans="1:7" ht="13.75" customHeight="1" x14ac:dyDescent="0.35">
      <c r="A8" s="194" t="s">
        <v>11</v>
      </c>
      <c r="B8" s="194"/>
      <c r="C8" s="194"/>
      <c r="D8" s="194"/>
      <c r="E8" s="194"/>
      <c r="F8" s="194"/>
      <c r="G8" s="194"/>
    </row>
    <row r="9" spans="1:7" ht="13.75" customHeight="1" x14ac:dyDescent="0.35">
      <c r="A9" s="195" t="s">
        <v>51</v>
      </c>
      <c r="B9" s="195"/>
      <c r="C9" s="195"/>
      <c r="D9" s="195"/>
      <c r="E9" s="195"/>
      <c r="F9" s="195"/>
      <c r="G9" s="195"/>
    </row>
    <row r="10" spans="1:7" ht="13.75" customHeight="1" x14ac:dyDescent="0.35"/>
    <row r="11" spans="1:7" ht="11" customHeight="1" x14ac:dyDescent="0.35">
      <c r="A11" s="196" t="s">
        <v>12</v>
      </c>
      <c r="B11" s="196" t="s">
        <v>13</v>
      </c>
      <c r="C11" s="196" t="s">
        <v>52</v>
      </c>
      <c r="D11" s="198" t="s">
        <v>14</v>
      </c>
      <c r="E11" s="199"/>
      <c r="F11" s="199"/>
      <c r="G11" s="200"/>
    </row>
    <row r="12" spans="1:7" ht="25.5" customHeight="1" x14ac:dyDescent="0.35">
      <c r="A12" s="197"/>
      <c r="B12" s="197"/>
      <c r="C12" s="197"/>
      <c r="D12" s="198">
        <v>2017</v>
      </c>
      <c r="E12" s="200"/>
      <c r="F12" s="7">
        <v>2016</v>
      </c>
      <c r="G12" s="7">
        <v>2015</v>
      </c>
    </row>
    <row r="13" spans="1:7" ht="13.75" customHeight="1" x14ac:dyDescent="0.35">
      <c r="A13" s="8" t="s">
        <v>15</v>
      </c>
      <c r="B13" s="9">
        <v>26545246</v>
      </c>
      <c r="C13" s="9">
        <v>29908169</v>
      </c>
      <c r="D13" s="201">
        <v>33353381</v>
      </c>
      <c r="E13" s="202"/>
      <c r="F13" s="9">
        <v>33247478</v>
      </c>
      <c r="G13" s="9">
        <v>39307405</v>
      </c>
    </row>
    <row r="14" spans="1:7" ht="13.75" customHeight="1" x14ac:dyDescent="0.35">
      <c r="A14" s="8" t="s">
        <v>16</v>
      </c>
      <c r="B14" s="9">
        <v>35807315</v>
      </c>
      <c r="C14" s="9">
        <v>38500031</v>
      </c>
      <c r="D14" s="201">
        <v>38679096</v>
      </c>
      <c r="E14" s="202"/>
      <c r="F14" s="9">
        <v>39949036</v>
      </c>
      <c r="G14" s="9">
        <v>42370655</v>
      </c>
    </row>
    <row r="15" spans="1:7" ht="13.75" customHeight="1" x14ac:dyDescent="0.35">
      <c r="A15" s="8" t="s">
        <v>17</v>
      </c>
      <c r="B15" s="10">
        <v>0.76</v>
      </c>
      <c r="C15" s="10">
        <v>0.99</v>
      </c>
      <c r="D15" s="203">
        <v>1.05</v>
      </c>
      <c r="E15" s="204"/>
      <c r="F15" s="10">
        <v>1</v>
      </c>
      <c r="G15" s="10">
        <v>1.3</v>
      </c>
    </row>
    <row r="16" spans="1:7" ht="13.75" customHeight="1" x14ac:dyDescent="0.35">
      <c r="A16" s="8" t="s">
        <v>18</v>
      </c>
      <c r="B16" s="10">
        <v>0.99</v>
      </c>
      <c r="C16" s="10">
        <v>1.1000000000000001</v>
      </c>
      <c r="D16" s="203">
        <v>1.1000000000000001</v>
      </c>
      <c r="E16" s="204"/>
      <c r="F16" s="10">
        <v>1.2</v>
      </c>
      <c r="G16" s="10">
        <v>1.46</v>
      </c>
    </row>
    <row r="17" spans="1:7" ht="13.75" customHeight="1" x14ac:dyDescent="0.35">
      <c r="A17" s="8" t="s">
        <v>19</v>
      </c>
      <c r="B17" s="10">
        <v>0.87</v>
      </c>
      <c r="C17" s="11">
        <v>1.03</v>
      </c>
      <c r="D17" s="203">
        <v>1.08</v>
      </c>
      <c r="E17" s="204"/>
      <c r="F17" s="10">
        <v>1.08</v>
      </c>
      <c r="G17" s="10">
        <v>1.38</v>
      </c>
    </row>
    <row r="18" spans="1:7" ht="21.75" customHeight="1" x14ac:dyDescent="0.35">
      <c r="C18" s="12"/>
    </row>
    <row r="19" spans="1:7" ht="32.75" customHeight="1" x14ac:dyDescent="0.35">
      <c r="B19" s="13"/>
    </row>
    <row r="20" spans="1:7" ht="11" customHeight="1" x14ac:dyDescent="0.35">
      <c r="A20" s="192" t="s">
        <v>20</v>
      </c>
      <c r="B20" s="192"/>
      <c r="C20" s="192"/>
      <c r="D20" s="192"/>
      <c r="E20" s="193" t="s">
        <v>21</v>
      </c>
      <c r="F20" s="193"/>
      <c r="G20" s="193"/>
    </row>
  </sheetData>
  <mergeCells count="21">
    <mergeCell ref="A20:D20"/>
    <mergeCell ref="E20:G20"/>
    <mergeCell ref="B7:F7"/>
    <mergeCell ref="A8:G8"/>
    <mergeCell ref="A9:G9"/>
    <mergeCell ref="A11:A12"/>
    <mergeCell ref="B11:B12"/>
    <mergeCell ref="C11:C12"/>
    <mergeCell ref="D11:G11"/>
    <mergeCell ref="D12:E12"/>
    <mergeCell ref="D13:E13"/>
    <mergeCell ref="D14:E14"/>
    <mergeCell ref="D15:E15"/>
    <mergeCell ref="D16:E16"/>
    <mergeCell ref="D17:E17"/>
    <mergeCell ref="B6:F6"/>
    <mergeCell ref="B1:F1"/>
    <mergeCell ref="B2:F2"/>
    <mergeCell ref="B3:F3"/>
    <mergeCell ref="B4:F4"/>
    <mergeCell ref="B5:F5"/>
  </mergeCells>
  <pageMargins left="0.94488188976377963" right="0.74803149606299213" top="0.74803149606299213" bottom="0.6692913385826772" header="0.51181102362204722" footer="0.51181102362204722"/>
  <pageSetup paperSize="9" scale="9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9D0B5-B9F6-4140-BB87-6F380E8FAB4E}">
  <dimension ref="A1:F29"/>
  <sheetViews>
    <sheetView workbookViewId="0">
      <selection activeCell="D26" sqref="D26:E26"/>
    </sheetView>
  </sheetViews>
  <sheetFormatPr defaultRowHeight="14.5" x14ac:dyDescent="0.35"/>
  <cols>
    <col min="1" max="1" width="10" style="45" customWidth="1"/>
    <col min="2" max="2" width="12.453125" style="45" customWidth="1"/>
    <col min="3" max="3" width="25" style="45" customWidth="1"/>
    <col min="4" max="4" width="2.453125" style="45" customWidth="1"/>
    <col min="5" max="5" width="16.453125" style="45" customWidth="1"/>
    <col min="6" max="6" width="16" style="45" customWidth="1"/>
    <col min="7" max="16384" width="8.7265625" style="45"/>
  </cols>
  <sheetData>
    <row r="1" spans="1:6" ht="13.75" customHeight="1" x14ac:dyDescent="0.35">
      <c r="A1" s="219" t="s">
        <v>2</v>
      </c>
      <c r="B1" s="219"/>
      <c r="C1" s="225" t="s">
        <v>78</v>
      </c>
      <c r="D1" s="225"/>
      <c r="E1" s="225"/>
      <c r="F1" s="44" t="s">
        <v>79</v>
      </c>
    </row>
    <row r="2" spans="1:6" ht="13.75" customHeight="1" x14ac:dyDescent="0.35">
      <c r="A2" s="219" t="s">
        <v>5</v>
      </c>
      <c r="B2" s="219"/>
      <c r="C2" s="220" t="s">
        <v>54</v>
      </c>
      <c r="D2" s="220"/>
      <c r="E2" s="220"/>
      <c r="F2" s="46" t="s">
        <v>6</v>
      </c>
    </row>
    <row r="3" spans="1:6" ht="13.75" customHeight="1" x14ac:dyDescent="0.35">
      <c r="A3" s="219" t="s">
        <v>7</v>
      </c>
      <c r="B3" s="219"/>
      <c r="C3" s="220" t="s">
        <v>80</v>
      </c>
      <c r="D3" s="220"/>
      <c r="E3" s="220"/>
      <c r="F3" s="46" t="s">
        <v>6</v>
      </c>
    </row>
    <row r="4" spans="1:6" ht="13.75" customHeight="1" x14ac:dyDescent="0.35">
      <c r="A4" s="219" t="s">
        <v>22</v>
      </c>
      <c r="B4" s="219"/>
      <c r="C4" s="220" t="s">
        <v>1</v>
      </c>
      <c r="D4" s="220"/>
      <c r="E4" s="220"/>
      <c r="F4" s="46" t="s">
        <v>6</v>
      </c>
    </row>
    <row r="5" spans="1:6" ht="13.75" customHeight="1" x14ac:dyDescent="0.35">
      <c r="A5" s="219" t="s">
        <v>9</v>
      </c>
      <c r="B5" s="219"/>
      <c r="C5" s="220" t="s">
        <v>81</v>
      </c>
      <c r="D5" s="220"/>
      <c r="E5" s="220"/>
      <c r="F5" s="46" t="s">
        <v>6</v>
      </c>
    </row>
    <row r="6" spans="1:6" ht="13.75" customHeight="1" x14ac:dyDescent="0.35">
      <c r="A6" s="219" t="s">
        <v>10</v>
      </c>
      <c r="B6" s="219"/>
      <c r="C6" s="220" t="s">
        <v>82</v>
      </c>
      <c r="D6" s="220"/>
      <c r="E6" s="220"/>
      <c r="F6" s="46" t="s">
        <v>6</v>
      </c>
    </row>
    <row r="7" spans="1:6" ht="13.75" customHeight="1" x14ac:dyDescent="0.35">
      <c r="A7" s="219" t="s">
        <v>6</v>
      </c>
      <c r="B7" s="219"/>
      <c r="C7" s="220" t="s">
        <v>6</v>
      </c>
      <c r="D7" s="220"/>
      <c r="E7" s="220"/>
      <c r="F7" s="46" t="s">
        <v>6</v>
      </c>
    </row>
    <row r="8" spans="1:6" ht="13.75" customHeight="1" x14ac:dyDescent="0.35">
      <c r="A8" s="221" t="s">
        <v>83</v>
      </c>
      <c r="B8" s="221"/>
      <c r="C8" s="221"/>
      <c r="D8" s="221"/>
      <c r="E8" s="221"/>
      <c r="F8" s="221"/>
    </row>
    <row r="9" spans="1:6" ht="13.75" customHeight="1" x14ac:dyDescent="0.35">
      <c r="A9" s="222" t="s">
        <v>84</v>
      </c>
      <c r="B9" s="222"/>
      <c r="C9" s="222"/>
      <c r="D9" s="222"/>
      <c r="E9" s="222"/>
      <c r="F9" s="222"/>
    </row>
    <row r="10" spans="1:6" ht="13.75" customHeight="1" x14ac:dyDescent="0.35"/>
    <row r="11" spans="1:6" ht="19.5" customHeight="1" x14ac:dyDescent="0.35">
      <c r="A11" s="47" t="s">
        <v>85</v>
      </c>
      <c r="B11" s="223" t="s">
        <v>86</v>
      </c>
      <c r="C11" s="224"/>
      <c r="D11" s="223" t="s">
        <v>87</v>
      </c>
      <c r="E11" s="224"/>
      <c r="F11" s="47" t="s">
        <v>88</v>
      </c>
    </row>
    <row r="12" spans="1:6" ht="13.75" customHeight="1" x14ac:dyDescent="0.35">
      <c r="A12" s="48" t="s">
        <v>89</v>
      </c>
      <c r="B12" s="215" t="s">
        <v>90</v>
      </c>
      <c r="C12" s="216"/>
      <c r="D12" s="217">
        <v>29736620.920000002</v>
      </c>
      <c r="E12" s="218"/>
      <c r="F12" s="49" t="s">
        <v>91</v>
      </c>
    </row>
    <row r="13" spans="1:6" ht="13.75" customHeight="1" x14ac:dyDescent="0.35">
      <c r="A13" s="48" t="s">
        <v>92</v>
      </c>
      <c r="B13" s="215" t="s">
        <v>93</v>
      </c>
      <c r="C13" s="216"/>
      <c r="D13" s="217">
        <v>24480.93</v>
      </c>
      <c r="E13" s="218"/>
      <c r="F13" s="49" t="s">
        <v>94</v>
      </c>
    </row>
    <row r="14" spans="1:6" ht="13.75" customHeight="1" x14ac:dyDescent="0.35">
      <c r="A14" s="48" t="s">
        <v>95</v>
      </c>
      <c r="B14" s="215" t="s">
        <v>96</v>
      </c>
      <c r="C14" s="216"/>
      <c r="D14" s="217">
        <v>152573.20000000001</v>
      </c>
      <c r="E14" s="218"/>
      <c r="F14" s="49" t="s">
        <v>97</v>
      </c>
    </row>
    <row r="15" spans="1:6" ht="13.75" customHeight="1" x14ac:dyDescent="0.35">
      <c r="A15" s="48" t="s">
        <v>98</v>
      </c>
      <c r="B15" s="215" t="s">
        <v>99</v>
      </c>
      <c r="C15" s="216"/>
      <c r="D15" s="217">
        <v>0</v>
      </c>
      <c r="E15" s="218"/>
      <c r="F15" s="49">
        <v>0</v>
      </c>
    </row>
    <row r="16" spans="1:6" ht="13.75" customHeight="1" x14ac:dyDescent="0.35">
      <c r="A16" s="48" t="s">
        <v>100</v>
      </c>
      <c r="B16" s="215" t="s">
        <v>101</v>
      </c>
      <c r="C16" s="216"/>
      <c r="D16" s="217">
        <v>66694.740000000005</v>
      </c>
      <c r="E16" s="218"/>
      <c r="F16" s="49" t="s">
        <v>102</v>
      </c>
    </row>
    <row r="17" spans="1:6" ht="13.75" customHeight="1" x14ac:dyDescent="0.35">
      <c r="A17" s="48" t="s">
        <v>103</v>
      </c>
      <c r="B17" s="215" t="s">
        <v>104</v>
      </c>
      <c r="C17" s="216"/>
      <c r="D17" s="217">
        <v>0</v>
      </c>
      <c r="E17" s="218"/>
      <c r="F17" s="49">
        <v>0</v>
      </c>
    </row>
    <row r="18" spans="1:6" ht="13.75" customHeight="1" x14ac:dyDescent="0.35">
      <c r="A18" s="48" t="s">
        <v>105</v>
      </c>
      <c r="B18" s="215" t="s">
        <v>106</v>
      </c>
      <c r="C18" s="216"/>
      <c r="D18" s="217">
        <v>149230.98000000001</v>
      </c>
      <c r="E18" s="218"/>
      <c r="F18" s="49" t="s">
        <v>107</v>
      </c>
    </row>
    <row r="19" spans="1:6" ht="13.75" customHeight="1" x14ac:dyDescent="0.35">
      <c r="A19" s="50" t="s">
        <v>23</v>
      </c>
      <c r="B19" s="205" t="s">
        <v>108</v>
      </c>
      <c r="C19" s="206"/>
      <c r="D19" s="211">
        <v>30129600.77</v>
      </c>
      <c r="E19" s="212"/>
      <c r="F19" s="51" t="s">
        <v>109</v>
      </c>
    </row>
    <row r="20" spans="1:6" ht="13.75" customHeight="1" x14ac:dyDescent="0.35">
      <c r="D20" s="52"/>
      <c r="E20" s="52"/>
    </row>
    <row r="21" spans="1:6" ht="13.75" customHeight="1" x14ac:dyDescent="0.35">
      <c r="A21" s="48" t="s">
        <v>24</v>
      </c>
      <c r="B21" s="215" t="s">
        <v>110</v>
      </c>
      <c r="C21" s="216"/>
      <c r="D21" s="217">
        <v>183017.47</v>
      </c>
      <c r="E21" s="218"/>
      <c r="F21" s="49">
        <v>0</v>
      </c>
    </row>
    <row r="22" spans="1:6" ht="13.75" customHeight="1" x14ac:dyDescent="0.35">
      <c r="D22" s="52"/>
      <c r="E22" s="52"/>
    </row>
    <row r="23" spans="1:6" ht="13.75" customHeight="1" x14ac:dyDescent="0.35">
      <c r="A23" s="50" t="s">
        <v>111</v>
      </c>
      <c r="B23" s="205" t="s">
        <v>112</v>
      </c>
      <c r="C23" s="206"/>
      <c r="D23" s="211">
        <v>29946583.300000001</v>
      </c>
      <c r="E23" s="212"/>
      <c r="F23" s="53">
        <v>0</v>
      </c>
    </row>
    <row r="24" spans="1:6" ht="13.75" customHeight="1" x14ac:dyDescent="0.35"/>
    <row r="25" spans="1:6" ht="13.75" customHeight="1" x14ac:dyDescent="0.35">
      <c r="A25" s="50" t="s">
        <v>113</v>
      </c>
      <c r="B25" s="205" t="s">
        <v>114</v>
      </c>
      <c r="C25" s="206"/>
      <c r="D25" s="213">
        <v>4076253</v>
      </c>
      <c r="E25" s="214"/>
      <c r="F25" s="53">
        <v>0</v>
      </c>
    </row>
    <row r="26" spans="1:6" ht="21.75" customHeight="1" x14ac:dyDescent="0.35">
      <c r="A26" s="50" t="s">
        <v>115</v>
      </c>
      <c r="B26" s="205" t="s">
        <v>116</v>
      </c>
      <c r="C26" s="206"/>
      <c r="D26" s="207">
        <v>7.3465999999999996</v>
      </c>
      <c r="E26" s="208"/>
      <c r="F26" s="53">
        <v>0</v>
      </c>
    </row>
    <row r="27" spans="1:6" ht="13.75" customHeight="1" x14ac:dyDescent="0.35">
      <c r="A27" s="50" t="s">
        <v>117</v>
      </c>
      <c r="B27" s="205" t="s">
        <v>118</v>
      </c>
      <c r="C27" s="206"/>
      <c r="D27" s="207">
        <v>0.86</v>
      </c>
      <c r="E27" s="208"/>
      <c r="F27" s="53">
        <v>0</v>
      </c>
    </row>
    <row r="28" spans="1:6" ht="299.25" customHeight="1" x14ac:dyDescent="0.35"/>
    <row r="29" spans="1:6" ht="11" customHeight="1" x14ac:dyDescent="0.35">
      <c r="A29" s="209" t="s">
        <v>25</v>
      </c>
      <c r="B29" s="209"/>
      <c r="C29" s="209"/>
      <c r="D29" s="209"/>
      <c r="E29" s="210" t="s">
        <v>21</v>
      </c>
      <c r="F29" s="210"/>
    </row>
  </sheetData>
  <mergeCells count="46">
    <mergeCell ref="A1:B1"/>
    <mergeCell ref="C1:E1"/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A8:F8"/>
    <mergeCell ref="A9:F9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1:C21"/>
    <mergeCell ref="D21:E21"/>
    <mergeCell ref="B27:C27"/>
    <mergeCell ref="D27:E27"/>
    <mergeCell ref="A29:D29"/>
    <mergeCell ref="E29:F29"/>
    <mergeCell ref="B23:C23"/>
    <mergeCell ref="D23:E23"/>
    <mergeCell ref="B25:C25"/>
    <mergeCell ref="D25:E25"/>
    <mergeCell ref="B26:C26"/>
    <mergeCell ref="D26:E26"/>
  </mergeCells>
  <pageMargins left="0.94488188976377963" right="0.74803149606299213" top="0.74803149606299213" bottom="0.6692913385826772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8472-4642-4113-8614-88BD9F3752FF}">
  <dimension ref="A1:M33"/>
  <sheetViews>
    <sheetView tabSelected="1" topLeftCell="A6" workbookViewId="0">
      <selection activeCell="J15" sqref="J15"/>
    </sheetView>
  </sheetViews>
  <sheetFormatPr defaultRowHeight="15" customHeight="1" x14ac:dyDescent="0.35"/>
  <cols>
    <col min="1" max="1" width="22.54296875" style="14" customWidth="1"/>
    <col min="2" max="2" width="35.08984375" style="14" customWidth="1"/>
    <col min="3" max="3" width="0.1796875" style="14" customWidth="1"/>
    <col min="4" max="4" width="18.1796875" style="14" customWidth="1"/>
    <col min="5" max="5" width="13.36328125" style="14" customWidth="1"/>
    <col min="6" max="6" width="11.36328125" style="14" customWidth="1"/>
    <col min="7" max="7" width="17.90625" style="14" customWidth="1"/>
    <col min="8" max="8" width="11.08984375" style="14" customWidth="1"/>
    <col min="9" max="9" width="10.26953125" style="14" customWidth="1"/>
    <col min="10" max="10" width="9.81640625" style="14" bestFit="1" customWidth="1"/>
    <col min="11" max="16384" width="8.7265625" style="14"/>
  </cols>
  <sheetData>
    <row r="1" spans="1:11" ht="13.75" customHeight="1" x14ac:dyDescent="0.35">
      <c r="A1" s="24" t="s">
        <v>2</v>
      </c>
      <c r="B1" s="246" t="s">
        <v>55</v>
      </c>
      <c r="C1" s="246"/>
      <c r="D1" s="246"/>
      <c r="E1" s="25" t="s">
        <v>56</v>
      </c>
    </row>
    <row r="2" spans="1:11" ht="13.75" customHeight="1" x14ac:dyDescent="0.35">
      <c r="A2" s="24" t="s">
        <v>5</v>
      </c>
      <c r="B2" s="247" t="s">
        <v>54</v>
      </c>
      <c r="C2" s="247"/>
      <c r="D2" s="247"/>
      <c r="E2" s="26" t="s">
        <v>6</v>
      </c>
    </row>
    <row r="3" spans="1:11" ht="13.75" customHeight="1" x14ac:dyDescent="0.35">
      <c r="A3" s="24" t="s">
        <v>7</v>
      </c>
      <c r="B3" s="247" t="s">
        <v>57</v>
      </c>
      <c r="C3" s="247"/>
      <c r="D3" s="247"/>
      <c r="E3" s="26" t="s">
        <v>6</v>
      </c>
    </row>
    <row r="4" spans="1:11" ht="13.75" customHeight="1" x14ac:dyDescent="0.35">
      <c r="A4" s="24" t="s">
        <v>0</v>
      </c>
      <c r="B4" s="247" t="s">
        <v>1</v>
      </c>
      <c r="C4" s="247"/>
      <c r="D4" s="247"/>
      <c r="E4" s="26" t="s">
        <v>6</v>
      </c>
    </row>
    <row r="5" spans="1:11" ht="13.75" customHeight="1" x14ac:dyDescent="0.35">
      <c r="A5" s="24" t="s">
        <v>9</v>
      </c>
      <c r="B5" s="245">
        <v>4200030730007</v>
      </c>
      <c r="C5" s="245"/>
      <c r="D5" s="245"/>
      <c r="E5" s="26" t="s">
        <v>6</v>
      </c>
    </row>
    <row r="6" spans="1:11" ht="13.75" customHeight="1" x14ac:dyDescent="0.35">
      <c r="A6" s="24" t="s">
        <v>10</v>
      </c>
      <c r="B6" s="245">
        <v>4200030490006</v>
      </c>
      <c r="C6" s="245"/>
      <c r="D6" s="245"/>
      <c r="E6" s="26" t="s">
        <v>6</v>
      </c>
    </row>
    <row r="7" spans="1:11" ht="16.5" customHeight="1" x14ac:dyDescent="0.35">
      <c r="A7" s="24" t="s">
        <v>6</v>
      </c>
      <c r="B7" s="240" t="s">
        <v>6</v>
      </c>
      <c r="C7" s="240"/>
      <c r="D7" s="240"/>
      <c r="E7" s="27" t="s">
        <v>6</v>
      </c>
    </row>
    <row r="8" spans="1:11" ht="13.75" customHeight="1" x14ac:dyDescent="0.35">
      <c r="A8" s="241" t="s">
        <v>58</v>
      </c>
      <c r="B8" s="241"/>
      <c r="C8" s="241"/>
      <c r="D8" s="241"/>
      <c r="E8" s="241"/>
    </row>
    <row r="9" spans="1:11" ht="13.75" customHeight="1" x14ac:dyDescent="0.35">
      <c r="A9" s="242" t="s">
        <v>59</v>
      </c>
      <c r="B9" s="242"/>
      <c r="C9" s="242"/>
      <c r="D9" s="242"/>
      <c r="E9" s="242"/>
      <c r="G9" s="16"/>
      <c r="I9" s="16"/>
    </row>
    <row r="10" spans="1:11" ht="16.5" customHeight="1" x14ac:dyDescent="0.35">
      <c r="A10" s="243" t="s">
        <v>60</v>
      </c>
      <c r="B10" s="244"/>
      <c r="C10" s="243" t="s">
        <v>61</v>
      </c>
      <c r="D10" s="244"/>
      <c r="E10" s="28" t="s">
        <v>62</v>
      </c>
      <c r="G10" s="16"/>
      <c r="H10" s="16"/>
      <c r="I10" s="16"/>
    </row>
    <row r="11" spans="1:11" ht="13.75" customHeight="1" x14ac:dyDescent="0.35">
      <c r="A11" s="232" t="s">
        <v>63</v>
      </c>
      <c r="B11" s="233"/>
      <c r="C11" s="234">
        <v>336013.66</v>
      </c>
      <c r="D11" s="235"/>
      <c r="E11" s="29">
        <f>C11/C22</f>
        <v>0.69909654807024424</v>
      </c>
      <c r="G11" s="16"/>
      <c r="H11" s="16"/>
      <c r="I11" s="16"/>
    </row>
    <row r="12" spans="1:11" ht="13.75" customHeight="1" x14ac:dyDescent="0.35">
      <c r="A12" s="30" t="s">
        <v>64</v>
      </c>
      <c r="B12" s="31"/>
      <c r="C12" s="32">
        <v>5522.05</v>
      </c>
      <c r="D12" s="33">
        <v>6508.91</v>
      </c>
      <c r="E12" s="29">
        <f>D12/C22</f>
        <v>1.3542177162380523E-2</v>
      </c>
      <c r="G12" s="16"/>
      <c r="H12" s="16"/>
      <c r="I12" s="16"/>
      <c r="J12" s="16"/>
      <c r="K12" s="16"/>
    </row>
    <row r="13" spans="1:11" ht="13.75" customHeight="1" x14ac:dyDescent="0.35">
      <c r="A13" s="232" t="s">
        <v>65</v>
      </c>
      <c r="B13" s="233"/>
      <c r="C13" s="34"/>
      <c r="D13" s="35">
        <v>9900</v>
      </c>
      <c r="E13" s="29">
        <f>D13/C22</f>
        <v>2.0597543046004196E-2</v>
      </c>
      <c r="G13" s="16"/>
      <c r="H13" s="16"/>
      <c r="I13" s="16"/>
      <c r="J13" s="16"/>
      <c r="K13" s="16"/>
    </row>
    <row r="14" spans="1:11" ht="13.75" customHeight="1" x14ac:dyDescent="0.35">
      <c r="A14" s="30" t="s">
        <v>66</v>
      </c>
      <c r="B14" s="31"/>
      <c r="C14" s="34"/>
      <c r="D14" s="36">
        <v>7020</v>
      </c>
      <c r="E14" s="29">
        <f>D14/C22</f>
        <v>1.4605530523530249E-2</v>
      </c>
      <c r="G14" s="16"/>
      <c r="H14" s="16"/>
      <c r="I14" s="16"/>
      <c r="J14" s="16"/>
      <c r="K14" s="16"/>
    </row>
    <row r="15" spans="1:11" ht="13.75" customHeight="1" x14ac:dyDescent="0.35">
      <c r="A15" s="30" t="s">
        <v>67</v>
      </c>
      <c r="B15" s="31"/>
      <c r="C15" s="34"/>
      <c r="D15" s="37">
        <v>23693.94</v>
      </c>
      <c r="E15" s="29">
        <f>D15/C22</f>
        <v>4.9296661523175828E-2</v>
      </c>
      <c r="G15" s="16"/>
      <c r="H15" s="16"/>
      <c r="I15" s="16"/>
      <c r="J15" s="16"/>
      <c r="K15" s="16"/>
    </row>
    <row r="16" spans="1:11" ht="13.75" customHeight="1" x14ac:dyDescent="0.35">
      <c r="A16" s="30" t="s">
        <v>68</v>
      </c>
      <c r="B16" s="31"/>
      <c r="C16" s="34"/>
      <c r="D16" s="37">
        <v>5700</v>
      </c>
      <c r="E16" s="29">
        <f>D16/C22</f>
        <v>1.185919145072969E-2</v>
      </c>
      <c r="G16" s="38"/>
      <c r="H16" s="16"/>
      <c r="I16" s="16"/>
      <c r="J16" s="16"/>
      <c r="K16" s="16"/>
    </row>
    <row r="17" spans="1:13" ht="13.75" customHeight="1" x14ac:dyDescent="0.35">
      <c r="A17" s="232" t="s">
        <v>69</v>
      </c>
      <c r="B17" s="233"/>
      <c r="C17" s="238">
        <v>33477.89</v>
      </c>
      <c r="D17" s="239"/>
      <c r="E17" s="29">
        <f>C17/C22</f>
        <v>6.9652755592362975E-2</v>
      </c>
      <c r="F17" s="15"/>
      <c r="G17" s="16"/>
      <c r="H17" s="16"/>
      <c r="I17" s="16"/>
      <c r="J17" s="16"/>
      <c r="K17" s="16"/>
    </row>
    <row r="18" spans="1:13" ht="13.75" customHeight="1" x14ac:dyDescent="0.35">
      <c r="A18" s="232" t="s">
        <v>70</v>
      </c>
      <c r="B18" s="233"/>
      <c r="C18" s="238">
        <v>941.85</v>
      </c>
      <c r="D18" s="239"/>
      <c r="E18" s="29">
        <f>C18/C22</f>
        <v>1.9595753452403084E-3</v>
      </c>
      <c r="G18" s="16"/>
      <c r="H18" s="16"/>
      <c r="I18" s="16"/>
      <c r="J18" s="39"/>
      <c r="K18" s="16"/>
      <c r="L18" s="16"/>
      <c r="M18" s="16"/>
    </row>
    <row r="19" spans="1:13" ht="13.75" customHeight="1" x14ac:dyDescent="0.35">
      <c r="A19" s="232" t="s">
        <v>71</v>
      </c>
      <c r="B19" s="233"/>
      <c r="C19" s="238">
        <v>8163.24</v>
      </c>
      <c r="D19" s="239"/>
      <c r="E19" s="29">
        <f>C19/C22</f>
        <v>1.6984109827763969E-2</v>
      </c>
      <c r="G19" s="16"/>
      <c r="H19" s="39"/>
      <c r="I19" s="16"/>
      <c r="J19" s="16"/>
      <c r="K19" s="16"/>
      <c r="L19" s="16"/>
      <c r="M19" s="16"/>
    </row>
    <row r="20" spans="1:13" ht="21.5" customHeight="1" x14ac:dyDescent="0.35">
      <c r="A20" s="30" t="s">
        <v>72</v>
      </c>
      <c r="B20" s="31"/>
      <c r="C20" s="34"/>
      <c r="D20" s="37">
        <v>28036.36</v>
      </c>
      <c r="E20" s="29">
        <f>D20/C22</f>
        <v>5.8331326459926287E-2</v>
      </c>
      <c r="G20" s="16"/>
      <c r="H20" s="16"/>
      <c r="I20" s="16"/>
      <c r="J20" s="16"/>
      <c r="K20" s="16"/>
      <c r="L20" s="16"/>
      <c r="M20" s="16"/>
    </row>
    <row r="21" spans="1:13" ht="13.75" customHeight="1" x14ac:dyDescent="0.35">
      <c r="A21" s="232" t="s">
        <v>73</v>
      </c>
      <c r="B21" s="233"/>
      <c r="C21" s="234">
        <v>21184</v>
      </c>
      <c r="D21" s="235"/>
      <c r="E21" s="29">
        <f>C21/C22</f>
        <v>4.4074580998641706E-2</v>
      </c>
      <c r="F21" s="16"/>
      <c r="G21" s="16"/>
      <c r="H21" s="16"/>
      <c r="I21" s="16"/>
      <c r="J21" s="16"/>
      <c r="K21" s="16"/>
      <c r="L21" s="16"/>
      <c r="M21" s="16"/>
    </row>
    <row r="22" spans="1:13" ht="13.75" customHeight="1" x14ac:dyDescent="0.35">
      <c r="A22" s="226" t="s">
        <v>74</v>
      </c>
      <c r="B22" s="227"/>
      <c r="C22" s="236">
        <f>C21+D20+C19+C18+C17+D16+D15+D14+D13+D12+C11</f>
        <v>480639.85</v>
      </c>
      <c r="D22" s="237"/>
      <c r="E22" s="40">
        <f>SUM(E11:E21)</f>
        <v>0.99999999999999978</v>
      </c>
      <c r="G22" s="16"/>
      <c r="H22" s="16"/>
      <c r="I22" s="16"/>
      <c r="J22" s="16"/>
      <c r="K22" s="16"/>
    </row>
    <row r="23" spans="1:13" ht="13.75" customHeight="1" x14ac:dyDescent="0.35">
      <c r="A23" s="226" t="s">
        <v>75</v>
      </c>
      <c r="B23" s="227"/>
      <c r="C23" s="236">
        <v>31083943.09</v>
      </c>
      <c r="D23" s="237"/>
      <c r="E23" s="41"/>
      <c r="F23" s="16"/>
      <c r="G23" s="16"/>
      <c r="H23" s="16"/>
      <c r="I23" s="16"/>
      <c r="J23" s="16"/>
      <c r="K23" s="16"/>
    </row>
    <row r="24" spans="1:13" ht="20.25" customHeight="1" x14ac:dyDescent="0.35">
      <c r="A24" s="226" t="s">
        <v>76</v>
      </c>
      <c r="B24" s="227"/>
      <c r="C24" s="228">
        <f>C22/C23</f>
        <v>1.5462640907826987E-2</v>
      </c>
      <c r="D24" s="229"/>
      <c r="E24" s="41"/>
      <c r="G24" s="16"/>
      <c r="H24" s="16"/>
      <c r="I24" s="42"/>
      <c r="J24" s="16"/>
    </row>
    <row r="25" spans="1:13" ht="22" customHeight="1" x14ac:dyDescent="0.35">
      <c r="G25" s="16"/>
      <c r="H25" s="16"/>
      <c r="I25" s="16"/>
      <c r="J25" s="16"/>
    </row>
    <row r="26" spans="1:13" ht="22" customHeight="1" x14ac:dyDescent="0.35">
      <c r="A26" s="230" t="s">
        <v>77</v>
      </c>
      <c r="B26" s="230"/>
      <c r="C26" s="230"/>
      <c r="D26" s="231" t="s">
        <v>21</v>
      </c>
      <c r="E26" s="231"/>
      <c r="G26" s="16"/>
      <c r="H26" s="16"/>
      <c r="I26" s="16"/>
      <c r="J26" s="16"/>
    </row>
    <row r="27" spans="1:13" ht="22" customHeight="1" x14ac:dyDescent="0.35">
      <c r="G27" s="16"/>
      <c r="H27" s="16"/>
      <c r="I27" s="16"/>
      <c r="J27" s="16"/>
    </row>
    <row r="28" spans="1:13" ht="17.25" customHeight="1" x14ac:dyDescent="0.35">
      <c r="G28" s="16"/>
      <c r="H28" s="16"/>
      <c r="I28" s="16"/>
      <c r="J28" s="16"/>
    </row>
    <row r="29" spans="1:13" ht="15.75" customHeight="1" x14ac:dyDescent="0.35">
      <c r="G29" s="16"/>
      <c r="H29" s="16"/>
      <c r="I29" s="16"/>
    </row>
    <row r="30" spans="1:13" ht="15" customHeight="1" x14ac:dyDescent="0.35">
      <c r="G30" s="16"/>
    </row>
    <row r="31" spans="1:13" ht="15" customHeight="1" x14ac:dyDescent="0.35">
      <c r="G31" s="16"/>
      <c r="H31" s="15"/>
      <c r="I31" s="16"/>
    </row>
    <row r="32" spans="1:13" ht="15" customHeight="1" x14ac:dyDescent="0.35">
      <c r="G32" s="43"/>
      <c r="H32" s="16"/>
    </row>
    <row r="33" spans="4:7" ht="15" customHeight="1" x14ac:dyDescent="0.35">
      <c r="D33" s="23"/>
      <c r="G33" s="16"/>
    </row>
  </sheetData>
  <mergeCells count="30">
    <mergeCell ref="B6:D6"/>
    <mergeCell ref="B1:D1"/>
    <mergeCell ref="B2:D2"/>
    <mergeCell ref="B3:D3"/>
    <mergeCell ref="B4:D4"/>
    <mergeCell ref="B5:D5"/>
    <mergeCell ref="A19:B19"/>
    <mergeCell ref="C19:D19"/>
    <mergeCell ref="B7:D7"/>
    <mergeCell ref="A8:E8"/>
    <mergeCell ref="A9:E9"/>
    <mergeCell ref="A10:B10"/>
    <mergeCell ref="C10:D10"/>
    <mergeCell ref="A11:B11"/>
    <mergeCell ref="C11:D11"/>
    <mergeCell ref="A13:B13"/>
    <mergeCell ref="A17:B17"/>
    <mergeCell ref="C17:D17"/>
    <mergeCell ref="A18:B18"/>
    <mergeCell ref="C18:D18"/>
    <mergeCell ref="A24:B24"/>
    <mergeCell ref="C24:D24"/>
    <mergeCell ref="A26:C26"/>
    <mergeCell ref="D26:E26"/>
    <mergeCell ref="A21:B21"/>
    <mergeCell ref="C21:D21"/>
    <mergeCell ref="A22:B22"/>
    <mergeCell ref="C22:D22"/>
    <mergeCell ref="A23:B23"/>
    <mergeCell ref="C23:D23"/>
  </mergeCells>
  <pageMargins left="0.94488188976377963" right="0.74803149606299213" top="0.74803149606299213" bottom="0.6692913385826772" header="0.51181102362204722" footer="0.51181102362204722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F6BBE-4E4D-4F3C-BBA7-826F14D08F45}">
  <dimension ref="A1:Q27"/>
  <sheetViews>
    <sheetView topLeftCell="A10" workbookViewId="0">
      <selection activeCell="K27" sqref="K27"/>
    </sheetView>
  </sheetViews>
  <sheetFormatPr defaultRowHeight="14.5" x14ac:dyDescent="0.35"/>
  <cols>
    <col min="1" max="1" width="12.453125" style="131" customWidth="1"/>
    <col min="2" max="3" width="6" style="131" customWidth="1"/>
    <col min="4" max="4" width="3" style="131" customWidth="1"/>
    <col min="5" max="5" width="6.453125" style="131" customWidth="1"/>
    <col min="6" max="6" width="10" style="131" customWidth="1"/>
    <col min="7" max="7" width="8" style="131" customWidth="1"/>
    <col min="8" max="8" width="10.26953125" style="131" customWidth="1"/>
    <col min="9" max="9" width="9" style="131" customWidth="1"/>
    <col min="10" max="10" width="10" style="131" customWidth="1"/>
    <col min="11" max="11" width="11.26953125" style="131" customWidth="1"/>
    <col min="12" max="12" width="9" style="131" customWidth="1"/>
    <col min="13" max="13" width="10" style="131" customWidth="1"/>
    <col min="14" max="14" width="6" style="131" customWidth="1"/>
    <col min="15" max="15" width="9.453125" style="131" customWidth="1"/>
    <col min="16" max="16" width="10" style="131" customWidth="1"/>
    <col min="17" max="17" width="8" style="131" customWidth="1"/>
    <col min="18" max="16384" width="8.7265625" style="131"/>
  </cols>
  <sheetData>
    <row r="1" spans="1:17" ht="13.75" customHeight="1" x14ac:dyDescent="0.35">
      <c r="A1" s="253" t="s">
        <v>2</v>
      </c>
      <c r="B1" s="253"/>
      <c r="C1" s="253"/>
      <c r="D1" s="253"/>
      <c r="E1" s="273" t="s">
        <v>78</v>
      </c>
      <c r="F1" s="255"/>
      <c r="G1" s="255"/>
      <c r="H1" s="255"/>
      <c r="I1" s="255"/>
      <c r="J1" s="255"/>
      <c r="K1" s="255"/>
      <c r="L1" s="255"/>
      <c r="M1" s="255"/>
      <c r="N1" s="274" t="s">
        <v>174</v>
      </c>
      <c r="O1" s="274"/>
      <c r="P1" s="274"/>
      <c r="Q1" s="274"/>
    </row>
    <row r="2" spans="1:17" ht="13.75" customHeight="1" x14ac:dyDescent="0.35">
      <c r="A2" s="253" t="s">
        <v>5</v>
      </c>
      <c r="B2" s="253"/>
      <c r="C2" s="253"/>
      <c r="D2" s="253"/>
      <c r="E2" s="272" t="s">
        <v>54</v>
      </c>
      <c r="F2" s="254"/>
      <c r="G2" s="254"/>
      <c r="H2" s="254"/>
      <c r="I2" s="254"/>
      <c r="J2" s="254"/>
      <c r="K2" s="254"/>
      <c r="L2" s="254"/>
      <c r="M2" s="254"/>
      <c r="N2" s="255" t="s">
        <v>6</v>
      </c>
      <c r="O2" s="255"/>
      <c r="P2" s="255"/>
      <c r="Q2" s="255"/>
    </row>
    <row r="3" spans="1:17" ht="13.75" customHeight="1" x14ac:dyDescent="0.35">
      <c r="A3" s="253" t="s">
        <v>7</v>
      </c>
      <c r="B3" s="253"/>
      <c r="C3" s="253"/>
      <c r="D3" s="253"/>
      <c r="E3" s="272" t="s">
        <v>238</v>
      </c>
      <c r="F3" s="254"/>
      <c r="G3" s="254"/>
      <c r="H3" s="254"/>
      <c r="I3" s="254"/>
      <c r="J3" s="254"/>
      <c r="K3" s="254"/>
      <c r="L3" s="254"/>
      <c r="M3" s="254"/>
      <c r="N3" s="255" t="s">
        <v>6</v>
      </c>
      <c r="O3" s="255"/>
      <c r="P3" s="255"/>
      <c r="Q3" s="255"/>
    </row>
    <row r="4" spans="1:17" ht="13.75" customHeight="1" x14ac:dyDescent="0.35">
      <c r="A4" s="253" t="s">
        <v>22</v>
      </c>
      <c r="B4" s="253"/>
      <c r="C4" s="253"/>
      <c r="D4" s="253"/>
      <c r="E4" s="254" t="s">
        <v>1</v>
      </c>
      <c r="F4" s="254"/>
      <c r="G4" s="254"/>
      <c r="H4" s="254"/>
      <c r="I4" s="254"/>
      <c r="J4" s="254"/>
      <c r="K4" s="254"/>
      <c r="L4" s="254"/>
      <c r="M4" s="254"/>
      <c r="N4" s="255" t="s">
        <v>6</v>
      </c>
      <c r="O4" s="255"/>
      <c r="P4" s="255"/>
      <c r="Q4" s="255"/>
    </row>
    <row r="5" spans="1:17" ht="13.75" customHeight="1" x14ac:dyDescent="0.35">
      <c r="A5" s="253" t="s">
        <v>9</v>
      </c>
      <c r="B5" s="253"/>
      <c r="C5" s="253"/>
      <c r="D5" s="253"/>
      <c r="E5" s="254" t="s">
        <v>81</v>
      </c>
      <c r="F5" s="254"/>
      <c r="G5" s="254"/>
      <c r="H5" s="254"/>
      <c r="I5" s="254"/>
      <c r="J5" s="254"/>
      <c r="K5" s="254"/>
      <c r="L5" s="254"/>
      <c r="M5" s="254"/>
      <c r="N5" s="255" t="s">
        <v>6</v>
      </c>
      <c r="O5" s="255"/>
      <c r="P5" s="255"/>
      <c r="Q5" s="255"/>
    </row>
    <row r="6" spans="1:17" ht="13.75" customHeight="1" x14ac:dyDescent="0.35">
      <c r="A6" s="253" t="s">
        <v>10</v>
      </c>
      <c r="B6" s="253"/>
      <c r="C6" s="253"/>
      <c r="D6" s="253"/>
      <c r="E6" s="254" t="s">
        <v>82</v>
      </c>
      <c r="F6" s="254"/>
      <c r="G6" s="254"/>
      <c r="H6" s="254"/>
      <c r="I6" s="254"/>
      <c r="J6" s="254"/>
      <c r="K6" s="254"/>
      <c r="L6" s="254"/>
      <c r="M6" s="254"/>
      <c r="N6" s="255" t="s">
        <v>6</v>
      </c>
      <c r="O6" s="255"/>
      <c r="P6" s="255"/>
      <c r="Q6" s="255"/>
    </row>
    <row r="7" spans="1:17" ht="13.75" customHeight="1" x14ac:dyDescent="0.35">
      <c r="A7" s="253" t="s">
        <v>6</v>
      </c>
      <c r="B7" s="253"/>
      <c r="C7" s="253"/>
      <c r="D7" s="253"/>
      <c r="E7" s="254" t="s">
        <v>6</v>
      </c>
      <c r="F7" s="254"/>
      <c r="G7" s="254"/>
      <c r="H7" s="254"/>
      <c r="I7" s="254"/>
      <c r="J7" s="254"/>
      <c r="K7" s="254"/>
      <c r="L7" s="254"/>
      <c r="M7" s="254"/>
      <c r="N7" s="255" t="s">
        <v>6</v>
      </c>
      <c r="O7" s="255"/>
      <c r="P7" s="255"/>
      <c r="Q7" s="255"/>
    </row>
    <row r="8" spans="1:17" ht="13.75" customHeight="1" x14ac:dyDescent="0.35">
      <c r="A8" s="256" t="s">
        <v>175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</row>
    <row r="9" spans="1:17" ht="13.75" customHeight="1" x14ac:dyDescent="0.35">
      <c r="A9" s="257" t="s">
        <v>176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</row>
    <row r="10" spans="1:17" ht="2.75" customHeight="1" x14ac:dyDescent="0.35"/>
    <row r="11" spans="1:17" ht="11" customHeight="1" x14ac:dyDescent="0.35">
      <c r="A11" s="258" t="s">
        <v>162</v>
      </c>
      <c r="B11" s="258" t="s">
        <v>163</v>
      </c>
      <c r="C11" s="261" t="s">
        <v>177</v>
      </c>
      <c r="D11" s="262"/>
      <c r="E11" s="262"/>
      <c r="F11" s="262"/>
      <c r="G11" s="263"/>
      <c r="H11" s="267" t="s">
        <v>178</v>
      </c>
      <c r="I11" s="268"/>
      <c r="J11" s="268"/>
      <c r="K11" s="268"/>
      <c r="L11" s="268"/>
      <c r="M11" s="269"/>
      <c r="N11" s="261" t="s">
        <v>179</v>
      </c>
      <c r="O11" s="262"/>
      <c r="P11" s="262"/>
      <c r="Q11" s="263"/>
    </row>
    <row r="12" spans="1:17" ht="11" customHeight="1" x14ac:dyDescent="0.35">
      <c r="A12" s="259"/>
      <c r="B12" s="259"/>
      <c r="C12" s="264"/>
      <c r="D12" s="265"/>
      <c r="E12" s="265"/>
      <c r="F12" s="265"/>
      <c r="G12" s="266"/>
      <c r="H12" s="267" t="s">
        <v>180</v>
      </c>
      <c r="I12" s="268"/>
      <c r="J12" s="269"/>
      <c r="K12" s="267" t="s">
        <v>181</v>
      </c>
      <c r="L12" s="268"/>
      <c r="M12" s="269"/>
      <c r="N12" s="264"/>
      <c r="O12" s="265"/>
      <c r="P12" s="265"/>
      <c r="Q12" s="266"/>
    </row>
    <row r="13" spans="1:17" ht="26.25" customHeight="1" x14ac:dyDescent="0.35">
      <c r="A13" s="260"/>
      <c r="B13" s="260"/>
      <c r="C13" s="132" t="s">
        <v>182</v>
      </c>
      <c r="D13" s="270" t="s">
        <v>183</v>
      </c>
      <c r="E13" s="271"/>
      <c r="F13" s="132" t="s">
        <v>184</v>
      </c>
      <c r="G13" s="132" t="s">
        <v>185</v>
      </c>
      <c r="H13" s="132" t="s">
        <v>186</v>
      </c>
      <c r="I13" s="132" t="s">
        <v>187</v>
      </c>
      <c r="J13" s="132" t="s">
        <v>188</v>
      </c>
      <c r="K13" s="132" t="s">
        <v>186</v>
      </c>
      <c r="L13" s="132" t="s">
        <v>187</v>
      </c>
      <c r="M13" s="132" t="s">
        <v>188</v>
      </c>
      <c r="N13" s="132" t="s">
        <v>182</v>
      </c>
      <c r="O13" s="132" t="s">
        <v>183</v>
      </c>
      <c r="P13" s="132" t="s">
        <v>184</v>
      </c>
      <c r="Q13" s="132" t="s">
        <v>185</v>
      </c>
    </row>
    <row r="14" spans="1:17" ht="18.25" customHeight="1" x14ac:dyDescent="0.35">
      <c r="A14" s="133" t="s">
        <v>189</v>
      </c>
      <c r="B14" s="133" t="s">
        <v>190</v>
      </c>
      <c r="C14" s="134" t="s">
        <v>191</v>
      </c>
      <c r="D14" s="251">
        <v>46.6</v>
      </c>
      <c r="E14" s="252"/>
      <c r="F14" s="135">
        <v>825798.6</v>
      </c>
      <c r="G14" s="134" t="s">
        <v>192</v>
      </c>
      <c r="H14" s="134">
        <v>10600</v>
      </c>
      <c r="I14" s="136">
        <v>46.2</v>
      </c>
      <c r="J14" s="135">
        <v>489720</v>
      </c>
      <c r="K14" s="134">
        <v>0</v>
      </c>
      <c r="L14" s="136">
        <v>0</v>
      </c>
      <c r="M14" s="135">
        <v>0</v>
      </c>
      <c r="N14" s="134" t="s">
        <v>193</v>
      </c>
      <c r="O14" s="136">
        <v>48.5</v>
      </c>
      <c r="P14" s="135">
        <v>1373568.5</v>
      </c>
      <c r="Q14" s="134" t="s">
        <v>194</v>
      </c>
    </row>
    <row r="15" spans="1:17" ht="26.25" customHeight="1" x14ac:dyDescent="0.35">
      <c r="A15" s="133" t="s">
        <v>195</v>
      </c>
      <c r="B15" s="133" t="s">
        <v>196</v>
      </c>
      <c r="C15" s="134" t="s">
        <v>197</v>
      </c>
      <c r="D15" s="251">
        <v>10.050000000000001</v>
      </c>
      <c r="E15" s="252"/>
      <c r="F15" s="135">
        <v>672385.2</v>
      </c>
      <c r="G15" s="134" t="s">
        <v>198</v>
      </c>
      <c r="H15" s="134">
        <v>0</v>
      </c>
      <c r="I15" s="136">
        <v>0</v>
      </c>
      <c r="J15" s="135">
        <v>0</v>
      </c>
      <c r="K15" s="134">
        <v>500</v>
      </c>
      <c r="L15" s="136">
        <v>12.468</v>
      </c>
      <c r="M15" s="135">
        <v>6234</v>
      </c>
      <c r="N15" s="134" t="s">
        <v>197</v>
      </c>
      <c r="O15" s="136">
        <v>12.004</v>
      </c>
      <c r="P15" s="135">
        <v>797113.62</v>
      </c>
      <c r="Q15" s="134" t="s">
        <v>199</v>
      </c>
    </row>
    <row r="16" spans="1:17" ht="18.25" customHeight="1" x14ac:dyDescent="0.35">
      <c r="A16" s="133" t="s">
        <v>200</v>
      </c>
      <c r="B16" s="133" t="s">
        <v>173</v>
      </c>
      <c r="C16" s="134" t="s">
        <v>201</v>
      </c>
      <c r="D16" s="251">
        <v>11</v>
      </c>
      <c r="E16" s="252"/>
      <c r="F16" s="135">
        <v>1947330</v>
      </c>
      <c r="G16" s="134" t="s">
        <v>202</v>
      </c>
      <c r="H16" s="134">
        <v>0</v>
      </c>
      <c r="I16" s="136">
        <v>0</v>
      </c>
      <c r="J16" s="135">
        <v>0</v>
      </c>
      <c r="K16" s="134">
        <v>375</v>
      </c>
      <c r="L16" s="136">
        <v>12</v>
      </c>
      <c r="M16" s="135">
        <v>4500</v>
      </c>
      <c r="N16" s="134" t="s">
        <v>201</v>
      </c>
      <c r="O16" s="136">
        <v>11.450100000000001</v>
      </c>
      <c r="P16" s="135">
        <v>2022717.42</v>
      </c>
      <c r="Q16" s="134" t="s">
        <v>203</v>
      </c>
    </row>
    <row r="17" spans="1:17" ht="18.25" customHeight="1" x14ac:dyDescent="0.35">
      <c r="A17" s="133" t="s">
        <v>204</v>
      </c>
      <c r="B17" s="133" t="s">
        <v>205</v>
      </c>
      <c r="C17" s="134" t="s">
        <v>206</v>
      </c>
      <c r="D17" s="251">
        <v>109.98</v>
      </c>
      <c r="E17" s="252"/>
      <c r="F17" s="135">
        <v>169039.26</v>
      </c>
      <c r="G17" s="134" t="s">
        <v>107</v>
      </c>
      <c r="H17" s="134">
        <v>0</v>
      </c>
      <c r="I17" s="136">
        <v>0</v>
      </c>
      <c r="J17" s="135">
        <v>0</v>
      </c>
      <c r="K17" s="134">
        <v>1537</v>
      </c>
      <c r="L17" s="136">
        <v>95</v>
      </c>
      <c r="M17" s="135">
        <v>146015</v>
      </c>
      <c r="N17" s="134">
        <v>0</v>
      </c>
      <c r="O17" s="136">
        <v>0</v>
      </c>
      <c r="P17" s="135">
        <v>0</v>
      </c>
      <c r="Q17" s="134">
        <v>0</v>
      </c>
    </row>
    <row r="18" spans="1:17" ht="26.25" customHeight="1" x14ac:dyDescent="0.35">
      <c r="A18" s="133" t="s">
        <v>207</v>
      </c>
      <c r="B18" s="133" t="s">
        <v>208</v>
      </c>
      <c r="C18" s="134" t="s">
        <v>209</v>
      </c>
      <c r="D18" s="251">
        <v>6.5824999999999996</v>
      </c>
      <c r="E18" s="252"/>
      <c r="F18" s="135">
        <v>5976.91</v>
      </c>
      <c r="G18" s="134" t="s">
        <v>209</v>
      </c>
      <c r="H18" s="134">
        <v>5000</v>
      </c>
      <c r="I18" s="136">
        <v>8.24</v>
      </c>
      <c r="J18" s="135">
        <v>41200</v>
      </c>
      <c r="K18" s="134">
        <v>0</v>
      </c>
      <c r="L18" s="136">
        <v>0</v>
      </c>
      <c r="M18" s="135">
        <v>0</v>
      </c>
      <c r="N18" s="134" t="s">
        <v>210</v>
      </c>
      <c r="O18" s="136">
        <v>8.01</v>
      </c>
      <c r="P18" s="135">
        <v>47323.08</v>
      </c>
      <c r="Q18" s="134" t="s">
        <v>211</v>
      </c>
    </row>
    <row r="19" spans="1:17" ht="18.25" customHeight="1" x14ac:dyDescent="0.35">
      <c r="A19" s="133" t="s">
        <v>212</v>
      </c>
      <c r="B19" s="133" t="s">
        <v>213</v>
      </c>
      <c r="C19" s="134" t="s">
        <v>214</v>
      </c>
      <c r="D19" s="251">
        <v>35.200000000000003</v>
      </c>
      <c r="E19" s="252"/>
      <c r="F19" s="135">
        <v>1848950.4</v>
      </c>
      <c r="G19" s="134" t="s">
        <v>215</v>
      </c>
      <c r="H19" s="134">
        <v>13500</v>
      </c>
      <c r="I19" s="136">
        <v>37.6</v>
      </c>
      <c r="J19" s="135">
        <v>507600</v>
      </c>
      <c r="K19" s="134">
        <v>0</v>
      </c>
      <c r="L19" s="136">
        <v>0</v>
      </c>
      <c r="M19" s="135">
        <v>0</v>
      </c>
      <c r="N19" s="134" t="s">
        <v>216</v>
      </c>
      <c r="O19" s="136">
        <v>36.900300000000001</v>
      </c>
      <c r="P19" s="135">
        <v>2436416.11</v>
      </c>
      <c r="Q19" s="134" t="s">
        <v>217</v>
      </c>
    </row>
    <row r="20" spans="1:17" ht="11" customHeight="1" x14ac:dyDescent="0.35">
      <c r="A20" s="133" t="s">
        <v>218</v>
      </c>
      <c r="B20" s="133" t="s">
        <v>219</v>
      </c>
      <c r="C20" s="134" t="s">
        <v>220</v>
      </c>
      <c r="D20" s="251">
        <v>34.915399999999998</v>
      </c>
      <c r="E20" s="252"/>
      <c r="F20" s="135">
        <v>768522.87</v>
      </c>
      <c r="G20" s="134" t="s">
        <v>221</v>
      </c>
      <c r="H20" s="134">
        <v>0</v>
      </c>
      <c r="I20" s="136">
        <v>0</v>
      </c>
      <c r="J20" s="135">
        <v>0</v>
      </c>
      <c r="K20" s="134">
        <v>22011</v>
      </c>
      <c r="L20" s="136">
        <v>35.5</v>
      </c>
      <c r="M20" s="135">
        <v>781390.5</v>
      </c>
      <c r="N20" s="134">
        <v>0</v>
      </c>
      <c r="O20" s="136">
        <v>0</v>
      </c>
      <c r="P20" s="135">
        <v>0</v>
      </c>
      <c r="Q20" s="134">
        <v>0</v>
      </c>
    </row>
    <row r="21" spans="1:17" ht="18.25" customHeight="1" x14ac:dyDescent="0.35">
      <c r="A21" s="133" t="s">
        <v>222</v>
      </c>
      <c r="B21" s="133" t="s">
        <v>223</v>
      </c>
      <c r="C21" s="134" t="s">
        <v>94</v>
      </c>
      <c r="D21" s="251">
        <v>3.5960000000000001</v>
      </c>
      <c r="E21" s="252"/>
      <c r="F21" s="135">
        <v>13884.16</v>
      </c>
      <c r="G21" s="134" t="s">
        <v>224</v>
      </c>
      <c r="H21" s="134">
        <v>174000</v>
      </c>
      <c r="I21" s="136">
        <v>3.9967000000000001</v>
      </c>
      <c r="J21" s="135">
        <v>695433.12</v>
      </c>
      <c r="K21" s="134">
        <v>0</v>
      </c>
      <c r="L21" s="136">
        <v>0</v>
      </c>
      <c r="M21" s="135">
        <v>0</v>
      </c>
      <c r="N21" s="134" t="s">
        <v>225</v>
      </c>
      <c r="O21" s="136">
        <v>3.78</v>
      </c>
      <c r="P21" s="135">
        <v>672314.58</v>
      </c>
      <c r="Q21" s="134" t="s">
        <v>226</v>
      </c>
    </row>
    <row r="22" spans="1:17" ht="18.25" customHeight="1" x14ac:dyDescent="0.35">
      <c r="A22" s="133" t="s">
        <v>227</v>
      </c>
      <c r="B22" s="133" t="s">
        <v>228</v>
      </c>
      <c r="C22" s="134">
        <v>0</v>
      </c>
      <c r="D22" s="251">
        <v>0</v>
      </c>
      <c r="E22" s="252"/>
      <c r="F22" s="135">
        <v>0</v>
      </c>
      <c r="G22" s="134">
        <v>0</v>
      </c>
      <c r="H22" s="134">
        <v>36532</v>
      </c>
      <c r="I22" s="136">
        <v>1.8</v>
      </c>
      <c r="J22" s="135">
        <v>65757.600000000006</v>
      </c>
      <c r="K22" s="134">
        <v>0</v>
      </c>
      <c r="L22" s="136">
        <v>0</v>
      </c>
      <c r="M22" s="135">
        <v>0</v>
      </c>
      <c r="N22" s="134" t="s">
        <v>229</v>
      </c>
      <c r="O22" s="136">
        <v>1.7989999999999999</v>
      </c>
      <c r="P22" s="135">
        <v>65721.070000000007</v>
      </c>
      <c r="Q22" s="134" t="s">
        <v>102</v>
      </c>
    </row>
    <row r="23" spans="1:17" ht="18.25" customHeight="1" x14ac:dyDescent="0.35">
      <c r="A23" s="133" t="s">
        <v>230</v>
      </c>
      <c r="B23" s="133" t="s">
        <v>231</v>
      </c>
      <c r="C23" s="134">
        <v>0</v>
      </c>
      <c r="D23" s="251">
        <v>0</v>
      </c>
      <c r="E23" s="252"/>
      <c r="F23" s="135">
        <v>0</v>
      </c>
      <c r="G23" s="134">
        <v>0</v>
      </c>
      <c r="H23" s="134">
        <v>40000</v>
      </c>
      <c r="I23" s="136">
        <v>12.99</v>
      </c>
      <c r="J23" s="135">
        <v>519600</v>
      </c>
      <c r="K23" s="134">
        <v>0</v>
      </c>
      <c r="L23" s="136">
        <v>0</v>
      </c>
      <c r="M23" s="135">
        <v>0</v>
      </c>
      <c r="N23" s="134" t="s">
        <v>232</v>
      </c>
      <c r="O23" s="136">
        <v>12.99</v>
      </c>
      <c r="P23" s="135">
        <v>519600</v>
      </c>
      <c r="Q23" s="134" t="s">
        <v>233</v>
      </c>
    </row>
    <row r="24" spans="1:17" ht="19.5" customHeight="1" x14ac:dyDescent="0.35">
      <c r="A24" s="133" t="s">
        <v>234</v>
      </c>
      <c r="B24" s="133" t="s">
        <v>235</v>
      </c>
      <c r="C24" s="134" t="s">
        <v>236</v>
      </c>
      <c r="D24" s="251">
        <v>1.7698</v>
      </c>
      <c r="E24" s="252"/>
      <c r="F24" s="135">
        <v>1616635.41</v>
      </c>
      <c r="G24" s="134" t="s">
        <v>237</v>
      </c>
      <c r="H24" s="134">
        <v>0</v>
      </c>
      <c r="I24" s="136">
        <v>0</v>
      </c>
      <c r="J24" s="135">
        <v>0</v>
      </c>
      <c r="K24" s="134">
        <v>913456.55700000003</v>
      </c>
      <c r="L24" s="136">
        <v>1.7118</v>
      </c>
      <c r="M24" s="135">
        <v>1563664.67</v>
      </c>
      <c r="N24" s="134">
        <v>0</v>
      </c>
      <c r="O24" s="136">
        <v>0</v>
      </c>
      <c r="P24" s="135">
        <v>0</v>
      </c>
      <c r="Q24" s="134">
        <v>0</v>
      </c>
    </row>
    <row r="25" spans="1:17" ht="13.75" customHeight="1" x14ac:dyDescent="0.35">
      <c r="A25" s="248">
        <v>7868522.8099999996</v>
      </c>
      <c r="B25" s="249"/>
      <c r="C25" s="249"/>
      <c r="D25" s="249"/>
      <c r="E25" s="249"/>
      <c r="F25" s="250"/>
      <c r="G25" s="137">
        <v>0</v>
      </c>
      <c r="H25" s="248">
        <v>2319310.7200000002</v>
      </c>
      <c r="I25" s="249"/>
      <c r="J25" s="250"/>
      <c r="K25" s="248">
        <v>2501804.17</v>
      </c>
      <c r="L25" s="249"/>
      <c r="M25" s="250"/>
      <c r="N25" s="248">
        <v>7934774.3799999999</v>
      </c>
      <c r="O25" s="249"/>
      <c r="P25" s="250"/>
      <c r="Q25" s="137">
        <v>0</v>
      </c>
    </row>
    <row r="27" spans="1:17" x14ac:dyDescent="0.35">
      <c r="K27" s="138"/>
    </row>
  </sheetData>
  <mergeCells count="46">
    <mergeCell ref="A1:D1"/>
    <mergeCell ref="E1:M1"/>
    <mergeCell ref="N1:Q1"/>
    <mergeCell ref="A2:D2"/>
    <mergeCell ref="E2:M2"/>
    <mergeCell ref="N2:Q2"/>
    <mergeCell ref="A3:D3"/>
    <mergeCell ref="E3:M3"/>
    <mergeCell ref="N3:Q3"/>
    <mergeCell ref="A4:D4"/>
    <mergeCell ref="E4:M4"/>
    <mergeCell ref="N4:Q4"/>
    <mergeCell ref="A5:D5"/>
    <mergeCell ref="E5:M5"/>
    <mergeCell ref="N5:Q5"/>
    <mergeCell ref="A6:D6"/>
    <mergeCell ref="E6:M6"/>
    <mergeCell ref="N6:Q6"/>
    <mergeCell ref="D16:E16"/>
    <mergeCell ref="A7:D7"/>
    <mergeCell ref="E7:M7"/>
    <mergeCell ref="N7:Q7"/>
    <mergeCell ref="A8:Q8"/>
    <mergeCell ref="A9:Q9"/>
    <mergeCell ref="A11:A13"/>
    <mergeCell ref="B11:B13"/>
    <mergeCell ref="C11:G12"/>
    <mergeCell ref="H11:M11"/>
    <mergeCell ref="N11:Q12"/>
    <mergeCell ref="H12:J12"/>
    <mergeCell ref="K12:M12"/>
    <mergeCell ref="D13:E13"/>
    <mergeCell ref="D14:E14"/>
    <mergeCell ref="D15:E15"/>
    <mergeCell ref="N25:P25"/>
    <mergeCell ref="D17:E17"/>
    <mergeCell ref="D18:E18"/>
    <mergeCell ref="D19:E19"/>
    <mergeCell ref="D20:E20"/>
    <mergeCell ref="D21:E21"/>
    <mergeCell ref="D22:E22"/>
    <mergeCell ref="D23:E23"/>
    <mergeCell ref="D24:E24"/>
    <mergeCell ref="A25:F25"/>
    <mergeCell ref="H25:J25"/>
    <mergeCell ref="K25:M25"/>
  </mergeCells>
  <pageMargins left="0.39370078740157483" right="0.39370078740157483" top="0.39370078740157483" bottom="0.39370078740157483" header="0.51181102362204722" footer="0.51181102362204722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5CE20-A177-469C-A042-F24F4AB6FE36}">
  <sheetPr>
    <pageSetUpPr fitToPage="1"/>
  </sheetPr>
  <dimension ref="A1:N42"/>
  <sheetViews>
    <sheetView workbookViewId="0">
      <selection activeCell="F15" sqref="F15:F18"/>
    </sheetView>
  </sheetViews>
  <sheetFormatPr defaultRowHeight="14.5" x14ac:dyDescent="0.35"/>
  <cols>
    <col min="1" max="1" width="40.81640625" customWidth="1"/>
    <col min="2" max="2" width="22" customWidth="1"/>
    <col min="3" max="3" width="17" customWidth="1"/>
    <col min="4" max="4" width="18.26953125" customWidth="1"/>
    <col min="5" max="5" width="17.453125" customWidth="1"/>
    <col min="6" max="6" width="18.36328125" customWidth="1"/>
    <col min="7" max="7" width="20.08984375" customWidth="1"/>
    <col min="8" max="8" width="12.453125" customWidth="1"/>
    <col min="9" max="9" width="11.36328125" customWidth="1"/>
    <col min="10" max="10" width="10.1796875" bestFit="1" customWidth="1"/>
    <col min="11" max="11" width="12" customWidth="1"/>
  </cols>
  <sheetData>
    <row r="1" spans="1:14" x14ac:dyDescent="0.35">
      <c r="A1" t="s">
        <v>146</v>
      </c>
      <c r="B1" t="s">
        <v>1</v>
      </c>
    </row>
    <row r="2" spans="1:14" x14ac:dyDescent="0.35">
      <c r="A2" t="s">
        <v>125</v>
      </c>
      <c r="B2" s="95">
        <v>4200030730007</v>
      </c>
    </row>
    <row r="3" spans="1:14" x14ac:dyDescent="0.35">
      <c r="A3" t="s">
        <v>126</v>
      </c>
      <c r="B3" s="95">
        <v>4200030490006</v>
      </c>
    </row>
    <row r="5" spans="1:14" x14ac:dyDescent="0.35">
      <c r="E5" s="96" t="s">
        <v>147</v>
      </c>
    </row>
    <row r="6" spans="1:14" ht="36" customHeight="1" x14ac:dyDescent="0.35">
      <c r="A6" s="275" t="s">
        <v>148</v>
      </c>
      <c r="B6" s="276"/>
      <c r="C6" s="276"/>
      <c r="D6" s="276"/>
      <c r="E6" s="276"/>
    </row>
    <row r="9" spans="1:14" ht="43.5" x14ac:dyDescent="0.35">
      <c r="A9" s="97" t="s">
        <v>149</v>
      </c>
      <c r="B9" s="97" t="s">
        <v>150</v>
      </c>
      <c r="C9" s="98" t="s">
        <v>151</v>
      </c>
      <c r="D9" s="97" t="s">
        <v>152</v>
      </c>
      <c r="E9" s="98" t="s">
        <v>153</v>
      </c>
    </row>
    <row r="10" spans="1:14" x14ac:dyDescent="0.35">
      <c r="A10" s="99">
        <v>1</v>
      </c>
      <c r="B10" s="99">
        <v>2</v>
      </c>
      <c r="C10" s="99">
        <v>3</v>
      </c>
      <c r="D10" s="99">
        <v>4</v>
      </c>
      <c r="E10" s="99" t="s">
        <v>154</v>
      </c>
    </row>
    <row r="11" spans="1:14" x14ac:dyDescent="0.35">
      <c r="A11" s="100" t="s">
        <v>155</v>
      </c>
      <c r="B11" s="101">
        <v>3257450.22</v>
      </c>
      <c r="C11" s="102">
        <f>B12/B11</f>
        <v>1</v>
      </c>
      <c r="D11" s="101">
        <v>23638.63</v>
      </c>
      <c r="E11" s="103">
        <f>D11/B11</f>
        <v>7.2567893301528335E-3</v>
      </c>
    </row>
    <row r="12" spans="1:14" x14ac:dyDescent="0.35">
      <c r="A12" s="100" t="s">
        <v>138</v>
      </c>
      <c r="B12" s="105">
        <v>3257450.22</v>
      </c>
      <c r="C12" s="102">
        <v>1</v>
      </c>
      <c r="D12" s="105">
        <v>23638.63</v>
      </c>
      <c r="E12" s="103">
        <f>D12/B12</f>
        <v>7.2567893301528335E-3</v>
      </c>
      <c r="F12" s="106"/>
      <c r="G12" s="107"/>
      <c r="H12" s="107"/>
      <c r="I12" s="107"/>
    </row>
    <row r="13" spans="1:14" x14ac:dyDescent="0.35">
      <c r="B13" s="108"/>
      <c r="C13" s="109"/>
      <c r="D13" s="108"/>
      <c r="E13" s="106"/>
      <c r="G13" s="110"/>
      <c r="H13" s="110"/>
      <c r="I13" s="110"/>
      <c r="K13" s="110"/>
      <c r="L13" s="110"/>
      <c r="M13" s="110"/>
      <c r="N13" s="110"/>
    </row>
    <row r="14" spans="1:14" x14ac:dyDescent="0.35">
      <c r="A14" s="113" t="s">
        <v>156</v>
      </c>
      <c r="B14" s="110">
        <v>1103664.67</v>
      </c>
      <c r="C14" s="111"/>
      <c r="D14" s="110">
        <v>9839.26</v>
      </c>
      <c r="E14" s="106"/>
      <c r="G14" s="110"/>
      <c r="H14" s="110"/>
      <c r="I14" s="110"/>
      <c r="K14" s="110"/>
      <c r="L14" s="112"/>
      <c r="M14" s="110"/>
      <c r="N14" s="110"/>
    </row>
    <row r="15" spans="1:14" x14ac:dyDescent="0.35">
      <c r="A15" s="113" t="s">
        <v>156</v>
      </c>
      <c r="B15" s="110">
        <v>460000</v>
      </c>
      <c r="C15" s="110"/>
      <c r="E15" s="114"/>
      <c r="F15" s="110"/>
      <c r="G15" s="112"/>
      <c r="H15" s="112"/>
      <c r="I15" s="112"/>
      <c r="K15" s="110"/>
      <c r="L15" s="110"/>
      <c r="M15" s="110"/>
      <c r="N15" s="110"/>
    </row>
    <row r="16" spans="1:14" x14ac:dyDescent="0.35">
      <c r="A16" s="113"/>
      <c r="B16" s="112"/>
      <c r="C16" s="112"/>
      <c r="D16" s="110"/>
      <c r="E16" s="114"/>
      <c r="F16" s="110"/>
      <c r="G16" s="112"/>
      <c r="H16" s="112"/>
      <c r="I16" s="112"/>
      <c r="K16" s="110"/>
      <c r="L16" s="110"/>
      <c r="M16" s="110"/>
      <c r="N16" s="110"/>
    </row>
    <row r="17" spans="2:14" x14ac:dyDescent="0.35">
      <c r="B17" s="110"/>
      <c r="C17" s="110"/>
      <c r="D17" s="110"/>
      <c r="E17" s="110"/>
      <c r="F17" s="110"/>
      <c r="G17" s="112"/>
      <c r="H17" s="110"/>
      <c r="I17" s="110"/>
      <c r="J17" s="112"/>
      <c r="K17" s="110"/>
      <c r="L17" s="112"/>
      <c r="M17" s="110"/>
      <c r="N17" s="110"/>
    </row>
    <row r="18" spans="2:14" x14ac:dyDescent="0.35">
      <c r="B18" s="110"/>
      <c r="C18" s="110"/>
      <c r="D18" s="110"/>
      <c r="E18" s="110"/>
      <c r="F18" s="139"/>
      <c r="G18" s="112"/>
      <c r="H18" s="112"/>
      <c r="I18" s="112"/>
      <c r="J18" s="110"/>
      <c r="K18" s="110"/>
      <c r="L18" s="110"/>
      <c r="M18" s="110"/>
      <c r="N18" s="110"/>
    </row>
    <row r="19" spans="2:14" x14ac:dyDescent="0.35">
      <c r="B19" s="110"/>
      <c r="C19" s="110"/>
      <c r="D19" s="110"/>
      <c r="E19" s="110"/>
      <c r="F19" s="116"/>
      <c r="G19" s="110"/>
      <c r="H19" s="110"/>
      <c r="I19" s="110"/>
      <c r="J19" s="112"/>
      <c r="K19" s="110"/>
      <c r="L19" s="112"/>
      <c r="M19" s="110"/>
      <c r="N19" s="110"/>
    </row>
    <row r="20" spans="2:14" x14ac:dyDescent="0.35">
      <c r="B20" s="110"/>
      <c r="C20" s="110"/>
      <c r="D20" s="110"/>
      <c r="E20" s="110"/>
      <c r="F20" s="116"/>
      <c r="G20" s="112"/>
      <c r="H20" s="112"/>
      <c r="I20" s="112"/>
      <c r="J20" s="110"/>
      <c r="K20" s="110"/>
      <c r="L20" s="110"/>
      <c r="M20" s="110"/>
      <c r="N20" s="110"/>
    </row>
    <row r="21" spans="2:14" x14ac:dyDescent="0.35">
      <c r="B21" s="110"/>
      <c r="C21" s="107"/>
      <c r="D21" s="110"/>
      <c r="E21" s="112"/>
      <c r="F21" s="116"/>
      <c r="G21" s="110"/>
      <c r="H21" s="110"/>
      <c r="I21" s="112"/>
      <c r="J21" s="112"/>
      <c r="K21" s="110"/>
      <c r="L21" s="110"/>
      <c r="M21" s="110"/>
      <c r="N21" s="110"/>
    </row>
    <row r="22" spans="2:14" x14ac:dyDescent="0.35">
      <c r="B22" s="112"/>
      <c r="C22" s="112"/>
      <c r="D22" s="110"/>
      <c r="E22" s="110"/>
      <c r="F22" s="117"/>
      <c r="G22" s="110"/>
      <c r="H22" s="112"/>
      <c r="I22" s="112"/>
      <c r="J22" s="112"/>
      <c r="K22" s="112"/>
    </row>
    <row r="23" spans="2:14" x14ac:dyDescent="0.35">
      <c r="B23" s="107"/>
      <c r="C23" s="112"/>
      <c r="D23" s="112"/>
      <c r="E23" s="110"/>
      <c r="F23" s="118"/>
      <c r="G23" s="110"/>
      <c r="H23" s="112"/>
      <c r="I23" s="112"/>
      <c r="J23" s="112"/>
      <c r="K23" s="112"/>
    </row>
    <row r="24" spans="2:14" x14ac:dyDescent="0.35">
      <c r="C24" s="110"/>
      <c r="D24" s="110"/>
      <c r="E24" s="110"/>
      <c r="F24" s="118"/>
      <c r="G24" s="110"/>
      <c r="H24" s="110"/>
      <c r="I24" s="110"/>
      <c r="J24" s="110"/>
      <c r="K24" s="112"/>
    </row>
    <row r="25" spans="2:14" x14ac:dyDescent="0.35">
      <c r="B25" s="110"/>
      <c r="C25" s="110"/>
      <c r="D25" s="110"/>
      <c r="E25" s="110"/>
      <c r="F25" s="118"/>
      <c r="G25" s="110"/>
      <c r="H25" s="110"/>
      <c r="I25" s="110"/>
      <c r="J25" s="110"/>
      <c r="K25" s="112"/>
    </row>
    <row r="26" spans="2:14" x14ac:dyDescent="0.35">
      <c r="C26" s="110"/>
      <c r="D26" s="110"/>
      <c r="E26" s="110"/>
      <c r="F26" s="118"/>
      <c r="G26" s="110"/>
      <c r="H26" s="110"/>
      <c r="I26" s="110"/>
      <c r="J26" s="110"/>
      <c r="K26" s="112"/>
    </row>
    <row r="27" spans="2:14" x14ac:dyDescent="0.35">
      <c r="C27" s="112"/>
      <c r="D27" s="110"/>
      <c r="E27" s="110"/>
      <c r="F27" s="115"/>
      <c r="G27" s="110"/>
      <c r="H27" s="110"/>
      <c r="I27" s="110"/>
      <c r="J27" s="110"/>
      <c r="K27" s="112"/>
    </row>
    <row r="28" spans="2:14" x14ac:dyDescent="0.35">
      <c r="C28" s="110"/>
      <c r="D28" s="110"/>
      <c r="E28" s="110"/>
      <c r="F28" s="115"/>
      <c r="H28" s="112"/>
      <c r="I28" s="112"/>
      <c r="J28" s="112"/>
      <c r="K28" s="112"/>
    </row>
    <row r="29" spans="2:14" x14ac:dyDescent="0.35">
      <c r="C29" s="110"/>
      <c r="D29" s="110"/>
      <c r="E29" s="110"/>
      <c r="F29" s="115"/>
      <c r="H29" s="110"/>
      <c r="I29" s="110"/>
      <c r="J29" s="110"/>
      <c r="K29" s="112"/>
    </row>
    <row r="30" spans="2:14" x14ac:dyDescent="0.35">
      <c r="C30" s="110"/>
      <c r="D30" s="110"/>
      <c r="E30" s="110"/>
      <c r="F30" s="115"/>
      <c r="H30" s="110"/>
      <c r="I30" s="110"/>
      <c r="J30" s="110"/>
      <c r="K30" s="112"/>
    </row>
    <row r="31" spans="2:14" x14ac:dyDescent="0.35">
      <c r="C31" s="110"/>
      <c r="D31" s="110"/>
      <c r="E31" s="119"/>
      <c r="F31" s="110"/>
      <c r="H31" s="110"/>
      <c r="I31" s="110"/>
      <c r="J31" s="110"/>
      <c r="K31" s="112"/>
    </row>
    <row r="32" spans="2:14" x14ac:dyDescent="0.35">
      <c r="C32" s="110"/>
      <c r="D32" s="108"/>
      <c r="E32" s="110"/>
      <c r="F32" s="110"/>
      <c r="H32" s="110"/>
      <c r="I32" s="110"/>
      <c r="J32" s="110"/>
      <c r="K32" s="112"/>
    </row>
    <row r="33" spans="4:11" x14ac:dyDescent="0.35">
      <c r="E33" s="110"/>
      <c r="F33" s="110"/>
      <c r="G33" s="110"/>
      <c r="H33" s="110"/>
      <c r="I33" s="110"/>
      <c r="J33" s="112"/>
      <c r="K33" s="110"/>
    </row>
    <row r="34" spans="4:11" x14ac:dyDescent="0.35">
      <c r="F34" s="110"/>
      <c r="H34" s="112"/>
      <c r="I34" s="112"/>
      <c r="J34" s="112"/>
      <c r="K34" s="112"/>
    </row>
    <row r="35" spans="4:11" x14ac:dyDescent="0.35">
      <c r="D35" s="110"/>
      <c r="E35" s="110"/>
      <c r="F35" s="110"/>
      <c r="G35" s="110"/>
      <c r="H35" s="110"/>
      <c r="I35" s="110"/>
      <c r="J35" s="110"/>
      <c r="K35" s="110"/>
    </row>
    <row r="36" spans="4:11" x14ac:dyDescent="0.35">
      <c r="D36" s="110"/>
      <c r="E36" s="110"/>
      <c r="G36" s="110"/>
      <c r="H36" s="110"/>
      <c r="I36" s="110"/>
      <c r="J36" s="110"/>
      <c r="K36" s="110"/>
    </row>
    <row r="37" spans="4:11" x14ac:dyDescent="0.35">
      <c r="D37" s="119"/>
      <c r="E37" s="119"/>
      <c r="F37" s="110"/>
      <c r="G37" s="110"/>
      <c r="H37" s="110"/>
      <c r="I37" s="110"/>
      <c r="J37" s="110"/>
      <c r="K37" s="110"/>
    </row>
    <row r="38" spans="4:11" x14ac:dyDescent="0.35">
      <c r="D38" s="110"/>
      <c r="E38" s="110"/>
      <c r="G38" s="110"/>
      <c r="H38" s="110"/>
      <c r="I38" s="110"/>
      <c r="J38" s="110"/>
      <c r="K38" s="110"/>
    </row>
    <row r="39" spans="4:11" x14ac:dyDescent="0.35">
      <c r="D39" s="110"/>
      <c r="E39" s="110"/>
      <c r="F39" s="110"/>
      <c r="G39" s="110"/>
      <c r="H39" s="110"/>
      <c r="I39" s="110"/>
      <c r="J39" s="110"/>
      <c r="K39" s="110"/>
    </row>
    <row r="40" spans="4:11" x14ac:dyDescent="0.35">
      <c r="G40" s="110"/>
      <c r="H40" s="110"/>
      <c r="I40" s="110"/>
      <c r="J40" s="110"/>
      <c r="K40" s="110"/>
    </row>
    <row r="41" spans="4:11" x14ac:dyDescent="0.35">
      <c r="G41" s="112"/>
      <c r="H41" s="110"/>
      <c r="I41" s="112"/>
      <c r="J41" s="112"/>
      <c r="K41" s="112"/>
    </row>
    <row r="42" spans="4:11" x14ac:dyDescent="0.35">
      <c r="K42" s="110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AE26F-0659-4EE1-B6DA-9FD27FB2E9A5}">
  <dimension ref="A1:J27"/>
  <sheetViews>
    <sheetView topLeftCell="A10" workbookViewId="0">
      <selection activeCell="D15" sqref="D15:E15"/>
    </sheetView>
  </sheetViews>
  <sheetFormatPr defaultRowHeight="14.5" customHeight="1" x14ac:dyDescent="0.35"/>
  <cols>
    <col min="1" max="1" width="6" style="14" customWidth="1"/>
    <col min="2" max="2" width="16.453125" style="14" customWidth="1"/>
    <col min="3" max="3" width="20" style="14" customWidth="1"/>
    <col min="4" max="4" width="7.453125" style="14" customWidth="1"/>
    <col min="5" max="5" width="12.453125" style="14" customWidth="1"/>
    <col min="6" max="6" width="20" style="14" customWidth="1"/>
    <col min="7" max="7" width="8.7265625" style="14"/>
    <col min="8" max="8" width="8.90625" style="14" bestFit="1" customWidth="1"/>
    <col min="9" max="9" width="12.36328125" style="14" bestFit="1" customWidth="1"/>
    <col min="10" max="16384" width="8.7265625" style="14"/>
  </cols>
  <sheetData>
    <row r="1" spans="1:6" ht="13.75" customHeight="1" x14ac:dyDescent="0.35">
      <c r="A1" s="277" t="s">
        <v>2</v>
      </c>
      <c r="B1" s="277"/>
      <c r="C1" s="278" t="s">
        <v>3</v>
      </c>
      <c r="D1" s="278"/>
      <c r="E1" s="278"/>
      <c r="F1" s="278"/>
    </row>
    <row r="2" spans="1:6" ht="13.75" customHeight="1" x14ac:dyDescent="0.35">
      <c r="A2" s="277" t="s">
        <v>5</v>
      </c>
      <c r="B2" s="277"/>
      <c r="C2" s="279" t="s">
        <v>54</v>
      </c>
      <c r="D2" s="279"/>
      <c r="E2" s="279"/>
      <c r="F2" s="279"/>
    </row>
    <row r="3" spans="1:6" ht="13.75" customHeight="1" x14ac:dyDescent="0.35">
      <c r="A3" s="277" t="s">
        <v>7</v>
      </c>
      <c r="B3" s="277"/>
      <c r="C3" s="279" t="s">
        <v>50</v>
      </c>
      <c r="D3" s="279"/>
      <c r="E3" s="279"/>
      <c r="F3" s="279"/>
    </row>
    <row r="4" spans="1:6" ht="13.75" customHeight="1" x14ac:dyDescent="0.35">
      <c r="A4" s="277" t="s">
        <v>22</v>
      </c>
      <c r="B4" s="277"/>
      <c r="C4" s="279" t="s">
        <v>1</v>
      </c>
      <c r="D4" s="279"/>
      <c r="E4" s="279"/>
      <c r="F4" s="279"/>
    </row>
    <row r="5" spans="1:6" ht="13.75" customHeight="1" x14ac:dyDescent="0.35">
      <c r="A5" s="277" t="s">
        <v>9</v>
      </c>
      <c r="B5" s="277"/>
      <c r="C5" s="282">
        <v>4200030730007</v>
      </c>
      <c r="D5" s="282"/>
      <c r="E5" s="282"/>
      <c r="F5" s="282"/>
    </row>
    <row r="6" spans="1:6" ht="13.75" customHeight="1" x14ac:dyDescent="0.35">
      <c r="A6" s="277" t="s">
        <v>10</v>
      </c>
      <c r="B6" s="277"/>
      <c r="C6" s="282">
        <v>4200030490006</v>
      </c>
      <c r="D6" s="282"/>
      <c r="E6" s="282"/>
      <c r="F6" s="282"/>
    </row>
    <row r="7" spans="1:6" ht="16.5" customHeight="1" x14ac:dyDescent="0.35">
      <c r="A7" s="277" t="s">
        <v>6</v>
      </c>
      <c r="B7" s="277"/>
      <c r="C7" s="279" t="s">
        <v>6</v>
      </c>
      <c r="D7" s="279"/>
      <c r="E7" s="279"/>
      <c r="F7" s="279"/>
    </row>
    <row r="8" spans="1:6" ht="13.75" customHeight="1" x14ac:dyDescent="0.35">
      <c r="A8" s="277"/>
      <c r="B8" s="277"/>
      <c r="C8" s="283" t="s">
        <v>27</v>
      </c>
      <c r="D8" s="283"/>
      <c r="E8" s="283"/>
      <c r="F8" s="283"/>
    </row>
    <row r="9" spans="1:6" ht="13.75" customHeight="1" x14ac:dyDescent="0.35">
      <c r="A9" s="284" t="s">
        <v>28</v>
      </c>
      <c r="B9" s="284"/>
      <c r="C9" s="284"/>
      <c r="D9" s="284"/>
      <c r="E9" s="284"/>
      <c r="F9" s="284"/>
    </row>
    <row r="10" spans="1:6" ht="13.75" customHeight="1" x14ac:dyDescent="0.35">
      <c r="A10" s="285" t="s">
        <v>53</v>
      </c>
      <c r="B10" s="285"/>
      <c r="C10" s="285"/>
      <c r="D10" s="285"/>
      <c r="E10" s="285"/>
      <c r="F10" s="285"/>
    </row>
    <row r="11" spans="1:6" ht="13.75" customHeight="1" x14ac:dyDescent="0.35"/>
    <row r="12" spans="1:6" ht="19.5" customHeight="1" x14ac:dyDescent="0.35">
      <c r="A12" s="17" t="s">
        <v>26</v>
      </c>
      <c r="B12" s="280" t="s">
        <v>29</v>
      </c>
      <c r="C12" s="281"/>
      <c r="D12" s="280" t="s">
        <v>30</v>
      </c>
      <c r="E12" s="281"/>
      <c r="F12" s="17" t="s">
        <v>31</v>
      </c>
    </row>
    <row r="13" spans="1:6" ht="21.75" customHeight="1" x14ac:dyDescent="0.35">
      <c r="A13" s="18" t="s">
        <v>23</v>
      </c>
      <c r="B13" s="286" t="s">
        <v>32</v>
      </c>
      <c r="C13" s="287"/>
      <c r="D13" s="288"/>
      <c r="E13" s="289"/>
      <c r="F13" s="19"/>
    </row>
    <row r="14" spans="1:6" ht="13.75" customHeight="1" x14ac:dyDescent="0.35">
      <c r="A14" s="20" t="s">
        <v>33</v>
      </c>
      <c r="B14" s="290" t="s">
        <v>34</v>
      </c>
      <c r="C14" s="291"/>
      <c r="D14" s="292">
        <v>33921276</v>
      </c>
      <c r="E14" s="293"/>
      <c r="F14" s="21">
        <v>36606457</v>
      </c>
    </row>
    <row r="15" spans="1:6" ht="13.75" customHeight="1" x14ac:dyDescent="0.35">
      <c r="A15" s="20" t="s">
        <v>35</v>
      </c>
      <c r="B15" s="290" t="s">
        <v>36</v>
      </c>
      <c r="C15" s="291"/>
      <c r="D15" s="292">
        <v>4076253</v>
      </c>
      <c r="E15" s="293"/>
      <c r="F15" s="21">
        <v>4076253</v>
      </c>
    </row>
    <row r="16" spans="1:6" ht="13.75" customHeight="1" x14ac:dyDescent="0.35">
      <c r="A16" s="20" t="s">
        <v>37</v>
      </c>
      <c r="B16" s="290" t="s">
        <v>38</v>
      </c>
      <c r="C16" s="291"/>
      <c r="D16" s="288">
        <f>D14/D15</f>
        <v>8.3216807200141893</v>
      </c>
      <c r="E16" s="289"/>
      <c r="F16" s="19">
        <f>F14/F15</f>
        <v>8.9804182910138302</v>
      </c>
    </row>
    <row r="17" spans="1:10" ht="21.75" customHeight="1" x14ac:dyDescent="0.35">
      <c r="A17" s="18" t="s">
        <v>24</v>
      </c>
      <c r="B17" s="286" t="s">
        <v>39</v>
      </c>
      <c r="C17" s="287"/>
      <c r="D17" s="288"/>
      <c r="E17" s="289"/>
      <c r="F17" s="19"/>
    </row>
    <row r="18" spans="1:10" ht="13.75" customHeight="1" x14ac:dyDescent="0.35">
      <c r="A18" s="20" t="s">
        <v>33</v>
      </c>
      <c r="B18" s="290" t="s">
        <v>40</v>
      </c>
      <c r="C18" s="291"/>
      <c r="D18" s="292">
        <v>29946583</v>
      </c>
      <c r="E18" s="293"/>
      <c r="F18" s="21">
        <v>38430478</v>
      </c>
      <c r="H18" s="15"/>
    </row>
    <row r="19" spans="1:10" ht="13.75" customHeight="1" x14ac:dyDescent="0.35">
      <c r="A19" s="20" t="s">
        <v>35</v>
      </c>
      <c r="B19" s="290" t="s">
        <v>41</v>
      </c>
      <c r="C19" s="291"/>
      <c r="D19" s="292">
        <v>4076253</v>
      </c>
      <c r="E19" s="293"/>
      <c r="F19" s="21">
        <v>4076253</v>
      </c>
      <c r="H19" s="15"/>
      <c r="I19" s="16"/>
      <c r="J19" s="16"/>
    </row>
    <row r="20" spans="1:10" ht="13.75" customHeight="1" x14ac:dyDescent="0.35">
      <c r="A20" s="20" t="s">
        <v>37</v>
      </c>
      <c r="B20" s="290" t="s">
        <v>42</v>
      </c>
      <c r="C20" s="291"/>
      <c r="D20" s="288">
        <f>D18/D19</f>
        <v>7.3465957584085189</v>
      </c>
      <c r="E20" s="289"/>
      <c r="F20" s="19">
        <f>F18/F19</f>
        <v>9.4278932146753398</v>
      </c>
      <c r="I20" s="16"/>
      <c r="J20" s="16"/>
    </row>
    <row r="21" spans="1:10" ht="13.75" customHeight="1" x14ac:dyDescent="0.35">
      <c r="A21" s="18" t="s">
        <v>43</v>
      </c>
      <c r="B21" s="286" t="s">
        <v>44</v>
      </c>
      <c r="C21" s="287"/>
      <c r="D21" s="288"/>
      <c r="E21" s="289"/>
      <c r="F21" s="19"/>
      <c r="I21" s="16"/>
      <c r="J21" s="16"/>
    </row>
    <row r="22" spans="1:10" ht="13.75" customHeight="1" x14ac:dyDescent="0.35">
      <c r="A22" s="20" t="s">
        <v>33</v>
      </c>
      <c r="B22" s="290" t="s">
        <v>45</v>
      </c>
      <c r="C22" s="291"/>
      <c r="D22" s="294">
        <v>1.55E-2</v>
      </c>
      <c r="E22" s="295"/>
      <c r="F22" s="22">
        <v>1.5900000000000001E-2</v>
      </c>
      <c r="I22" s="23"/>
      <c r="J22" s="16"/>
    </row>
    <row r="23" spans="1:10" ht="21.75" customHeight="1" x14ac:dyDescent="0.35">
      <c r="A23" s="20" t="s">
        <v>35</v>
      </c>
      <c r="B23" s="290" t="s">
        <v>46</v>
      </c>
      <c r="C23" s="291"/>
      <c r="D23" s="294">
        <v>7.6E-3</v>
      </c>
      <c r="E23" s="295"/>
      <c r="F23" s="22">
        <v>2.0799999999999999E-2</v>
      </c>
      <c r="I23" s="16"/>
      <c r="J23" s="16"/>
    </row>
    <row r="24" spans="1:10" ht="13.75" customHeight="1" x14ac:dyDescent="0.35">
      <c r="A24" s="20" t="s">
        <v>37</v>
      </c>
      <c r="B24" s="290" t="s">
        <v>47</v>
      </c>
      <c r="C24" s="291"/>
      <c r="D24" s="288"/>
      <c r="E24" s="289"/>
      <c r="F24" s="22"/>
      <c r="I24" s="16"/>
      <c r="J24" s="16"/>
    </row>
    <row r="25" spans="1:10" ht="13.75" customHeight="1" x14ac:dyDescent="0.35">
      <c r="A25" s="20" t="s">
        <v>48</v>
      </c>
      <c r="B25" s="290" t="s">
        <v>49</v>
      </c>
      <c r="C25" s="291"/>
      <c r="D25" s="294">
        <v>-0.1172</v>
      </c>
      <c r="E25" s="295"/>
      <c r="F25" s="22">
        <v>4.99E-2</v>
      </c>
    </row>
    <row r="26" spans="1:10" ht="307.75" customHeight="1" x14ac:dyDescent="0.35"/>
    <row r="27" spans="1:10" ht="11" customHeight="1" x14ac:dyDescent="0.35">
      <c r="A27" s="296" t="s">
        <v>25</v>
      </c>
      <c r="B27" s="296"/>
      <c r="C27" s="296"/>
      <c r="D27" s="296"/>
      <c r="E27" s="297" t="s">
        <v>21</v>
      </c>
      <c r="F27" s="297"/>
    </row>
  </sheetData>
  <mergeCells count="47">
    <mergeCell ref="B25:C25"/>
    <mergeCell ref="D25:E25"/>
    <mergeCell ref="A27:D27"/>
    <mergeCell ref="E27:F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2:C12"/>
    <mergeCell ref="D12:E12"/>
    <mergeCell ref="A4:B4"/>
    <mergeCell ref="C4:F4"/>
    <mergeCell ref="A5:B5"/>
    <mergeCell ref="C5:F5"/>
    <mergeCell ref="A6:B6"/>
    <mergeCell ref="C6:F6"/>
    <mergeCell ref="A7:B8"/>
    <mergeCell ref="C7:F7"/>
    <mergeCell ref="C8:F8"/>
    <mergeCell ref="A9:F9"/>
    <mergeCell ref="A10:F10"/>
    <mergeCell ref="A1:B1"/>
    <mergeCell ref="C1:F1"/>
    <mergeCell ref="A2:B2"/>
    <mergeCell ref="C2:F2"/>
    <mergeCell ref="A3:B3"/>
    <mergeCell ref="C3:F3"/>
  </mergeCells>
  <pageMargins left="0.94488188976377963" right="0.74803149606299213" top="0.74803149606299213" bottom="0.6692913385826772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Prilog 1</vt:lpstr>
      <vt:lpstr>Prilog 2</vt:lpstr>
      <vt:lpstr>Prilog 3</vt:lpstr>
      <vt:lpstr>Prilog 3b</vt:lpstr>
      <vt:lpstr>Prilog 3a</vt:lpstr>
      <vt:lpstr>Prilog 4</vt:lpstr>
      <vt:lpstr>Prilog 5</vt:lpstr>
      <vt:lpstr>Prilog 5a</vt:lpstr>
      <vt:lpstr>Prilog 6</vt:lpstr>
      <vt:lpstr>Prilog 7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2019-07-19T07:53:19Z</dcterms:modified>
</cp:coreProperties>
</file>