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Prilog 1" sheetId="5" r:id="rId1"/>
    <sheet name="TER Prilog 2" sheetId="6" r:id="rId2"/>
    <sheet name="Obrazac 3" sheetId="12" r:id="rId3"/>
    <sheet name="Prilog 4" sheetId="7" r:id="rId4"/>
    <sheet name="Prilog 5" sheetId="8" r:id="rId5"/>
    <sheet name="Dionice" sheetId="9" r:id="rId6"/>
    <sheet name="Obveznice" sheetId="10" r:id="rId7"/>
    <sheet name="Udjeli" sheetId="11" r:id="rId8"/>
    <sheet name="Sheet1" sheetId="13" r:id="rId9"/>
  </sheets>
  <externalReferences>
    <externalReference r:id="rId10"/>
  </externalReferences>
  <definedNames>
    <definedName name="emisija0">[1]podaci!$C$18</definedName>
    <definedName name="emisija0Plus">[1]podaci!$C$20</definedName>
    <definedName name="emisija1">[1]podaci!$C$19</definedName>
    <definedName name="emisijaP">[1]podaci!$C$14</definedName>
    <definedName name="emisijaP1">[1]podaci!$C$17</definedName>
    <definedName name="jezik">[1]podaci!$B$29</definedName>
    <definedName name="jib_drustva">[1]podaci!$B$8</definedName>
    <definedName name="jib_fonda">[1]podaci!$B$4</definedName>
    <definedName name="mat_drustva">[1]podaci!$B$7</definedName>
    <definedName name="naziv_drustva">[1]podaci!$B$6</definedName>
    <definedName name="Naziv_fonda">[1]podaci!$B$2</definedName>
    <definedName name="period_end">[1]podaci!$B$19</definedName>
    <definedName name="period_start">[1]podaci!$B$18</definedName>
    <definedName name="reg_fonda">[1]podaci!$B$3</definedName>
    <definedName name="sjediste_drustva">[1]podaci!$B$9</definedName>
  </definedNames>
  <calcPr calcId="125725"/>
</workbook>
</file>

<file path=xl/calcChain.xml><?xml version="1.0" encoding="utf-8"?>
<calcChain xmlns="http://schemas.openxmlformats.org/spreadsheetml/2006/main">
  <c r="D17" i="6"/>
  <c r="C21" i="12"/>
  <c r="D16" s="1"/>
  <c r="D33" l="1"/>
  <c r="C33"/>
  <c r="E28"/>
  <c r="G17" i="11"/>
  <c r="G16"/>
  <c r="G15"/>
  <c r="G14"/>
  <c r="G18" s="1"/>
  <c r="K18" i="10"/>
  <c r="F24" i="8"/>
  <c r="D24"/>
  <c r="D22"/>
  <c r="D21"/>
  <c r="E33" i="12" l="1"/>
  <c r="D18"/>
  <c r="D17"/>
  <c r="D19"/>
  <c r="D23" i="6"/>
  <c r="D25" s="1"/>
  <c r="F15"/>
  <c r="E12" i="5"/>
  <c r="E13"/>
  <c r="E14"/>
  <c r="E15"/>
  <c r="E16"/>
  <c r="E17"/>
  <c r="E18"/>
  <c r="E19" l="1"/>
  <c r="F17" i="6"/>
  <c r="F20"/>
  <c r="F21"/>
  <c r="F16"/>
  <c r="F19"/>
  <c r="F22"/>
  <c r="F18"/>
  <c r="D21" i="12"/>
  <c r="F23" i="6"/>
</calcChain>
</file>

<file path=xl/sharedStrings.xml><?xml version="1.0" encoding="utf-8"?>
<sst xmlns="http://schemas.openxmlformats.org/spreadsheetml/2006/main" count="429" uniqueCount="216">
  <si>
    <t>OIF ILIRIKA GLOBAL</t>
  </si>
  <si>
    <t>032-05-024</t>
  </si>
  <si>
    <t>Naziv društva za upravljanje:</t>
  </si>
  <si>
    <t>Matični broj društva za upravljanje:</t>
  </si>
  <si>
    <t>4201337670008</t>
  </si>
  <si>
    <t>JIB društva za upravljanje:</t>
  </si>
  <si>
    <t>04-15</t>
  </si>
  <si>
    <t>032-05</t>
  </si>
  <si>
    <t>Tekuća godina</t>
  </si>
  <si>
    <t>Prethodna godina</t>
  </si>
  <si>
    <t>Iznos</t>
  </si>
  <si>
    <t>I</t>
  </si>
  <si>
    <t>1.</t>
  </si>
  <si>
    <t>2.</t>
  </si>
  <si>
    <t>3.</t>
  </si>
  <si>
    <t>4.</t>
  </si>
  <si>
    <t>II</t>
  </si>
  <si>
    <t>III</t>
  </si>
  <si>
    <t>IV</t>
  </si>
  <si>
    <t>Redni broj</t>
  </si>
  <si>
    <t>Naziv fonda</t>
  </si>
  <si>
    <t>(Prilog 1A)</t>
  </si>
  <si>
    <t>Registarski broj fonda</t>
  </si>
  <si>
    <t/>
  </si>
  <si>
    <t>Naziv društva za upravljanje</t>
  </si>
  <si>
    <t>ILIRIKA DZU"  d.o.o. Sarajevo</t>
  </si>
  <si>
    <t>Matični broj društva za upravljanje</t>
  </si>
  <si>
    <t>JIB društva za upravljanje</t>
  </si>
  <si>
    <t>JIB investicijskog fonda</t>
  </si>
  <si>
    <t>IZVJEŠTAJ O OBRAČUNU NETO VRIJEDNOSTI IMOVINE PO UDJELU</t>
  </si>
  <si>
    <t>Opis</t>
  </si>
  <si>
    <t>Ukupna vrijednost na dan izvještavanja</t>
  </si>
  <si>
    <t>Učešće u vrijednosti imovine fonda (%)</t>
  </si>
  <si>
    <t>1</t>
  </si>
  <si>
    <t>Dionice</t>
  </si>
  <si>
    <t>2</t>
  </si>
  <si>
    <t>Obveznice</t>
  </si>
  <si>
    <t>3</t>
  </si>
  <si>
    <t>Ostali vrijednosni papiri</t>
  </si>
  <si>
    <t>4</t>
  </si>
  <si>
    <t>Depoziti i plasmani</t>
  </si>
  <si>
    <t>5</t>
  </si>
  <si>
    <t>Gotovina i gotovinski ekvivalenti</t>
  </si>
  <si>
    <t>6</t>
  </si>
  <si>
    <t>Nekretnine</t>
  </si>
  <si>
    <t>7</t>
  </si>
  <si>
    <t>Ostala imovina</t>
  </si>
  <si>
    <t>UKUPNA IMOVINA</t>
  </si>
  <si>
    <t>UKUPNE OBAVEZE</t>
  </si>
  <si>
    <t>III=(I-II)</t>
  </si>
  <si>
    <t>NETO IMOVINA</t>
  </si>
  <si>
    <t xml:space="preserve">BROJ UDJELA </t>
  </si>
  <si>
    <t>V=(III/IV)</t>
  </si>
  <si>
    <t>NETO VRIJEDNOST IMOVINE PO UDJELU</t>
  </si>
  <si>
    <t>(Prilog 2)</t>
  </si>
  <si>
    <t>IZVJEŠTAJ O VISINI TROŠKOVA KOJI SE NAPLAĆUJE NA TERET IMOVINE OTVORENOG / ZATVORENOG INVESTICIJSKOG FONDA</t>
  </si>
  <si>
    <t>Naziv investicijskog fonda:</t>
  </si>
  <si>
    <t>Period od 01.01.2011 do 31.12.2011</t>
  </si>
  <si>
    <t>Vrijednost neto imovine fonda na dan:</t>
  </si>
  <si>
    <t>Vrsta troška</t>
  </si>
  <si>
    <t>Udio (%)</t>
  </si>
  <si>
    <t>Upravljačka provizija</t>
  </si>
  <si>
    <t>Depozitar</t>
  </si>
  <si>
    <t>Komisija za vrijednosne papire FBiH</t>
  </si>
  <si>
    <t>Revizor</t>
  </si>
  <si>
    <t>Objave izmjena prospekta i drugih propisanih obavijesti</t>
  </si>
  <si>
    <t>Ostali dozvoljeni rashodi</t>
  </si>
  <si>
    <t>Ukupni troškovi</t>
  </si>
  <si>
    <t>Prosječna vrijednost neto imovine fonda</t>
  </si>
  <si>
    <t>Udio troškova u prosjećnoj neto vrijednosti imovine fonda (%)</t>
  </si>
  <si>
    <t>Provizija skrbnika-prodaja-sticanje imovine</t>
  </si>
  <si>
    <t>(Prilog 4)</t>
  </si>
  <si>
    <t>IZVJEŠTAJ O VRIJEDNOSTI I CIJENI UDJELA / DIONICE INVESTICIJSKOG FONDA</t>
  </si>
  <si>
    <t>za period od 01.01.2011 do 31.12.2011</t>
  </si>
  <si>
    <t>Udio / dionica fonda</t>
  </si>
  <si>
    <t>Ranije godine</t>
  </si>
  <si>
    <t>2009.</t>
  </si>
  <si>
    <t>2008.</t>
  </si>
  <si>
    <t>2007.</t>
  </si>
  <si>
    <t>Najniža vrijednost</t>
  </si>
  <si>
    <t>Najviša vrijednost</t>
  </si>
  <si>
    <t>Najniža cijena</t>
  </si>
  <si>
    <t>Najviša cijena</t>
  </si>
  <si>
    <t>(Prilog 5)</t>
  </si>
  <si>
    <t>IZVJEŠTAJ O FINANSIJSKIM POKAZATELJIMA INVESTICIJSKOG FONDA</t>
  </si>
  <si>
    <t>RBr</t>
  </si>
  <si>
    <t>Pozicija imovine</t>
  </si>
  <si>
    <t>Vrijednost neto imovine fonda po udjelu / dionici na početku perioda</t>
  </si>
  <si>
    <t>Neto imovina fonda na početku perioda</t>
  </si>
  <si>
    <t>Broj udjela dionica na početku perioda</t>
  </si>
  <si>
    <t>Vrijednost udjela / dionice na početku perioda</t>
  </si>
  <si>
    <t>Vrijednost neto imovine fonda po udjelu / dionici na kraju perioda</t>
  </si>
  <si>
    <t>Neto imovina fonda na kraju perioda</t>
  </si>
  <si>
    <t>Broj udjela dionica na kraju perioda</t>
  </si>
  <si>
    <t>Vrijednost udjela / dionice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</si>
  <si>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</si>
  <si>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</si>
  <si>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</si>
  <si>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</si>
  <si>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</si>
  <si>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Naziv fonda:</t>
  </si>
  <si>
    <t>Registarski broj fonda:</t>
  </si>
  <si>
    <t>'04-15</t>
  </si>
  <si>
    <t>JIB investicijskog fonda:</t>
  </si>
  <si>
    <t>(Prilog 1)</t>
  </si>
  <si>
    <t xml:space="preserve">IZVJEŠTAJ O NAČINU VREDNOVANJA IMOVINE INVESTICIJSKOG FONDA </t>
  </si>
  <si>
    <t>Izvještaj o utvrđivanju vrijednosti ulaganja u dionice</t>
  </si>
  <si>
    <t>Trzisna cijena tekuci period/dionice u opticaju</t>
  </si>
  <si>
    <t>R.br</t>
  </si>
  <si>
    <t>Oznaka papira</t>
  </si>
  <si>
    <t>Emitovane dionice</t>
  </si>
  <si>
    <t>Dionice fonda</t>
  </si>
  <si>
    <t>Dionice u opticaju</t>
  </si>
  <si>
    <t>Obim prometa tekuceg mj.(%)</t>
  </si>
  <si>
    <t>Trzisna cijena tekuceg mj.(%)</t>
  </si>
  <si>
    <t>Obim prometa 12 mj.(%)</t>
  </si>
  <si>
    <t>Trzisna cijena 12 mj.</t>
  </si>
  <si>
    <t>Nabavna cijena</t>
  </si>
  <si>
    <t>Knjigovo-dsstvena cijena</t>
  </si>
  <si>
    <t>Procijenj. Cijena</t>
  </si>
  <si>
    <t>Trzisna cijena</t>
  </si>
  <si>
    <t>na dan</t>
  </si>
  <si>
    <t>Fer cij.</t>
  </si>
  <si>
    <t>Kod</t>
  </si>
  <si>
    <t>Broj dionica fonda</t>
  </si>
  <si>
    <t>Vrijednost</t>
  </si>
  <si>
    <t>13a</t>
  </si>
  <si>
    <t>17 (16*14)</t>
  </si>
  <si>
    <t>BHTSR</t>
  </si>
  <si>
    <t>30.12.2011</t>
  </si>
  <si>
    <t>BIPVR</t>
  </si>
  <si>
    <t>20.10.2011</t>
  </si>
  <si>
    <t>BSNLR</t>
  </si>
  <si>
    <t>CHK</t>
  </si>
  <si>
    <t>30.12.2012</t>
  </si>
  <si>
    <t>EDPL-R-A</t>
  </si>
  <si>
    <t>29.12.2011</t>
  </si>
  <si>
    <t>ENISR</t>
  </si>
  <si>
    <t>FDSSR</t>
  </si>
  <si>
    <t>HRCAR</t>
  </si>
  <si>
    <t>HTKMR</t>
  </si>
  <si>
    <t>IKBZRK2</t>
  </si>
  <si>
    <t>JPEMR</t>
  </si>
  <si>
    <t>JPESR</t>
  </si>
  <si>
    <t>KLASR</t>
  </si>
  <si>
    <t>10.11.2011</t>
  </si>
  <si>
    <t>METL-R-A</t>
  </si>
  <si>
    <t>MIRA-R-A</t>
  </si>
  <si>
    <t>10.11.2010</t>
  </si>
  <si>
    <t>NOVB-R-E</t>
  </si>
  <si>
    <t>PIKS-R-A</t>
  </si>
  <si>
    <t>RMUBR</t>
  </si>
  <si>
    <t>27.12.2011</t>
  </si>
  <si>
    <t>SOLTRK3</t>
  </si>
  <si>
    <t>TLKM-R-A</t>
  </si>
  <si>
    <t>VLDBR</t>
  </si>
  <si>
    <t>28.11.2011</t>
  </si>
  <si>
    <t>VNCARK1</t>
  </si>
  <si>
    <t>07.06.2011</t>
  </si>
  <si>
    <t>ZERS-R-A</t>
  </si>
  <si>
    <t>29.11.2011</t>
  </si>
  <si>
    <t xml:space="preserve">Ime i Prezime lica koje je </t>
  </si>
  <si>
    <t>Ime i prezime</t>
  </si>
  <si>
    <t>sačinilo izvještaj:</t>
  </si>
  <si>
    <t>odgovornog lica:</t>
  </si>
  <si>
    <t>Izvještaj o utvrđivanju vrijednosti ulaganja u obveznice</t>
  </si>
  <si>
    <t xml:space="preserve">Trzisna cijena predh. mj. </t>
  </si>
  <si>
    <t>Efektiva kamatna stopa</t>
  </si>
  <si>
    <t>Fer cijena</t>
  </si>
  <si>
    <t>Broj papira u portfelju fonda</t>
  </si>
  <si>
    <t>9 (7*8)</t>
  </si>
  <si>
    <t>ASFSK</t>
  </si>
  <si>
    <t>100,00</t>
  </si>
  <si>
    <t>OPCTKA</t>
  </si>
  <si>
    <t>OPCTKB</t>
  </si>
  <si>
    <t>OPCTKC</t>
  </si>
  <si>
    <t>Izvještaj o utvrđivanju vrijednosti ulaganja u udjele</t>
  </si>
  <si>
    <t xml:space="preserve">  Izvještaj o utvrđivanju vrijednosti ulaganja u udjele</t>
  </si>
  <si>
    <t>Neto vrijednost imovine fonda po udjelu</t>
  </si>
  <si>
    <t>Broj udjela u portfelju fonda</t>
  </si>
  <si>
    <t>6 (4*5)</t>
  </si>
  <si>
    <t>HBHEQ-OIF</t>
  </si>
  <si>
    <t>IFIN-OIF</t>
  </si>
  <si>
    <t>IVE-OIF</t>
  </si>
  <si>
    <t>OIF-IAZT</t>
  </si>
  <si>
    <t>(Prilog 3)</t>
  </si>
  <si>
    <t>IZVJEŠTAJ O VRIJEDNOSTI TRANSAKCIJA FONDA OBAVLJENIH PUTEM POJEDINAČNOG PROFESIONALNOG POSREDNIKA I IZNOSU OBRAČUNATE NAKNADE</t>
  </si>
  <si>
    <t>za period 01.01.-31.12.2011. godine</t>
  </si>
  <si>
    <t>I. VRIJEDNOST TRANSAKCIJA</t>
  </si>
  <si>
    <t>Naziv berzanskog posrednika</t>
  </si>
  <si>
    <t>Vrijednost transakcija</t>
  </si>
  <si>
    <t>Učešće u ukupnoj vrijednosti transakcija</t>
  </si>
  <si>
    <t>HYPO ALPE-ADRIA-BANK d.d. Mostar (Skrbnik)</t>
  </si>
  <si>
    <t xml:space="preserve">Ukupno </t>
  </si>
  <si>
    <t>II. OBRAČUNATA PROVIZIJA</t>
  </si>
  <si>
    <t>Iznos provizije</t>
  </si>
  <si>
    <t>Učešće provizije u vrijednosti transakcija</t>
  </si>
  <si>
    <t>4=3/2</t>
  </si>
  <si>
    <t>Lice koje je sačinilo izvještaj:</t>
  </si>
  <si>
    <t>Odgovorno lice:</t>
  </si>
  <si>
    <t>Mr Nedim Šaćiragić, dipl.oec.</t>
  </si>
  <si>
    <t>________________________</t>
  </si>
  <si>
    <t>OIF ILIRIKA BRIC</t>
  </si>
  <si>
    <t>OIF HYPO BH Equity</t>
  </si>
  <si>
    <t>OIF ILIRIKA Azijski Tigar</t>
  </si>
  <si>
    <t>Mediha Avdić, dipl.oec.</t>
  </si>
  <si>
    <t>Napomena:</t>
  </si>
  <si>
    <t>* Ulaganje u OIF-e u iznosu od 64.211,29 KM se odnosi na zamjenu udjela OIF ILIRIKA BRIC-OIF ILIRIKA Azijski Tigar</t>
  </si>
  <si>
    <t>________________________________</t>
  </si>
  <si>
    <t xml:space="preserve">     Mediha Avdić, dipl.oec.</t>
  </si>
  <si>
    <t xml:space="preserve">    Mediha Avdić, dipl.oec.</t>
  </si>
  <si>
    <t xml:space="preserve">                           Mediha Avdić, dipl.oec.</t>
  </si>
  <si>
    <t xml:space="preserve">                               Mediha Avdić, dipl.oec.</t>
  </si>
  <si>
    <t>_______________________________</t>
  </si>
  <si>
    <t>Skrbnik, troškovi prodaje</t>
  </si>
  <si>
    <t>na dan 31.12.2011.</t>
  </si>
</sst>
</file>

<file path=xl/styles.xml><?xml version="1.0" encoding="utf-8"?>
<styleSheet xmlns="http://schemas.openxmlformats.org/spreadsheetml/2006/main">
  <numFmts count="5">
    <numFmt numFmtId="43" formatCode="_-* #,##0.00\ _K_M_-;\-* #,##0.00\ _K_M_-;_-* &quot;-&quot;??\ _K_M_-;_-@_-"/>
    <numFmt numFmtId="164" formatCode="#,##0.0000"/>
    <numFmt numFmtId="165" formatCode="0.0000"/>
    <numFmt numFmtId="166" formatCode="#,##0.000000"/>
    <numFmt numFmtId="167" formatCode="#,##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0" fontId="4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3" fillId="0" borderId="0"/>
    <xf numFmtId="0" fontId="3" fillId="0" borderId="0"/>
  </cellStyleXfs>
  <cellXfs count="222">
    <xf numFmtId="0" fontId="0" fillId="0" borderId="0" xfId="0"/>
    <xf numFmtId="4" fontId="0" fillId="0" borderId="0" xfId="0" applyNumberFormat="1"/>
    <xf numFmtId="0" fontId="6" fillId="3" borderId="0" xfId="1" applyFont="1" applyFill="1" applyAlignment="1">
      <alignment horizontal="center"/>
    </xf>
    <xf numFmtId="0" fontId="5" fillId="3" borderId="0" xfId="0" applyNumberFormat="1" applyFont="1" applyFill="1" applyBorder="1" applyAlignment="1" applyProtection="1">
      <alignment horizontal="left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8" xfId="0" applyNumberFormat="1" applyFont="1" applyFill="1" applyBorder="1" applyAlignment="1" applyProtection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 applyProtection="1">
      <alignment vertical="center" wrapText="1"/>
    </xf>
    <xf numFmtId="4" fontId="5" fillId="3" borderId="1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/>
    <xf numFmtId="0" fontId="0" fillId="0" borderId="10" xfId="0" applyBorder="1"/>
    <xf numFmtId="0" fontId="0" fillId="0" borderId="0" xfId="0" applyAlignment="1"/>
    <xf numFmtId="0" fontId="5" fillId="3" borderId="10" xfId="0" applyNumberFormat="1" applyFont="1" applyFill="1" applyBorder="1" applyAlignment="1" applyProtection="1">
      <alignment horizontal="right" vertical="center" wrapText="1"/>
    </xf>
    <xf numFmtId="164" fontId="5" fillId="3" borderId="8" xfId="0" applyNumberFormat="1" applyFont="1" applyFill="1" applyBorder="1" applyAlignment="1" applyProtection="1">
      <alignment vertical="center" wrapText="1"/>
    </xf>
    <xf numFmtId="165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165" fontId="5" fillId="3" borderId="6" xfId="0" applyNumberFormat="1" applyFont="1" applyFill="1" applyBorder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10" fillId="3" borderId="0" xfId="0" applyNumberFormat="1" applyFont="1" applyFill="1" applyBorder="1" applyAlignment="1" applyProtection="1">
      <alignment horizontal="right" vertical="center" wrapText="1"/>
    </xf>
    <xf numFmtId="0" fontId="9" fillId="3" borderId="8" xfId="0" applyNumberFormat="1" applyFont="1" applyFill="1" applyBorder="1" applyAlignment="1" applyProtection="1">
      <alignment horizontal="left" vertical="center" wrapText="1"/>
    </xf>
    <xf numFmtId="0" fontId="9" fillId="3" borderId="11" xfId="0" applyNumberFormat="1" applyFont="1" applyFill="1" applyBorder="1" applyAlignment="1" applyProtection="1">
      <alignment horizontal="left" vertical="center" wrapText="1"/>
    </xf>
    <xf numFmtId="0" fontId="9" fillId="3" borderId="9" xfId="0" applyNumberFormat="1" applyFont="1" applyFill="1" applyBorder="1" applyAlignment="1" applyProtection="1">
      <alignment horizontal="left" vertical="center" wrapText="1"/>
    </xf>
    <xf numFmtId="4" fontId="9" fillId="3" borderId="8" xfId="0" applyNumberFormat="1" applyFont="1" applyFill="1" applyBorder="1" applyAlignment="1" applyProtection="1">
      <alignment horizontal="right" vertical="center" wrapText="1"/>
    </xf>
    <xf numFmtId="4" fontId="9" fillId="3" borderId="9" xfId="0" applyNumberFormat="1" applyFont="1" applyFill="1" applyBorder="1" applyAlignment="1" applyProtection="1">
      <alignment horizontal="right" vertical="center" wrapText="1"/>
    </xf>
    <xf numFmtId="0" fontId="2" fillId="0" borderId="0" xfId="3"/>
    <xf numFmtId="0" fontId="8" fillId="4" borderId="7" xfId="3" applyNumberFormat="1" applyFont="1" applyFill="1" applyBorder="1" applyAlignment="1" applyProtection="1">
      <alignment horizontal="center" vertical="center" wrapText="1"/>
    </xf>
    <xf numFmtId="164" fontId="9" fillId="3" borderId="7" xfId="3" applyNumberFormat="1" applyFont="1" applyFill="1" applyBorder="1" applyAlignment="1" applyProtection="1">
      <alignment horizontal="right" vertical="center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10" fillId="3" borderId="0" xfId="3" applyNumberFormat="1" applyFont="1" applyFill="1" applyBorder="1" applyAlignment="1" applyProtection="1">
      <alignment horizontal="right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  <xf numFmtId="0" fontId="9" fillId="3" borderId="7" xfId="3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4" fillId="5" borderId="0" xfId="4" applyFont="1" applyFill="1" applyAlignment="1">
      <alignment horizontal="left"/>
    </xf>
    <xf numFmtId="0" fontId="4" fillId="5" borderId="0" xfId="4" quotePrefix="1" applyFont="1" applyFill="1" applyAlignment="1">
      <alignment horizontal="left"/>
    </xf>
    <xf numFmtId="0" fontId="12" fillId="5" borderId="0" xfId="0" applyFont="1" applyFill="1"/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/>
    <xf numFmtId="0" fontId="17" fillId="5" borderId="2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6" fillId="5" borderId="2" xfId="0" applyFont="1" applyFill="1" applyBorder="1"/>
    <xf numFmtId="0" fontId="16" fillId="5" borderId="2" xfId="0" applyFont="1" applyFill="1" applyBorder="1" applyAlignment="1">
      <alignment horizontal="left"/>
    </xf>
    <xf numFmtId="3" fontId="16" fillId="5" borderId="2" xfId="0" applyNumberFormat="1" applyFont="1" applyFill="1" applyBorder="1"/>
    <xf numFmtId="10" fontId="16" fillId="5" borderId="2" xfId="2" applyNumberFormat="1" applyFont="1" applyFill="1" applyBorder="1" applyAlignment="1">
      <alignment horizontal="right"/>
    </xf>
    <xf numFmtId="10" fontId="16" fillId="5" borderId="2" xfId="0" applyNumberFormat="1" applyFont="1" applyFill="1" applyBorder="1"/>
    <xf numFmtId="10" fontId="16" fillId="5" borderId="2" xfId="2" applyNumberFormat="1" applyFont="1" applyFill="1" applyBorder="1"/>
    <xf numFmtId="165" fontId="16" fillId="5" borderId="2" xfId="0" applyNumberFormat="1" applyFont="1" applyFill="1" applyBorder="1"/>
    <xf numFmtId="0" fontId="16" fillId="5" borderId="2" xfId="0" applyNumberFormat="1" applyFont="1" applyFill="1" applyBorder="1" applyAlignment="1">
      <alignment horizontal="right"/>
    </xf>
    <xf numFmtId="0" fontId="16" fillId="5" borderId="2" xfId="0" applyFont="1" applyFill="1" applyBorder="1" applyAlignment="1">
      <alignment horizontal="right"/>
    </xf>
    <xf numFmtId="4" fontId="16" fillId="5" borderId="2" xfId="0" applyNumberFormat="1" applyFont="1" applyFill="1" applyBorder="1"/>
    <xf numFmtId="4" fontId="12" fillId="5" borderId="0" xfId="0" applyNumberFormat="1" applyFont="1" applyFill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/>
    <xf numFmtId="0" fontId="19" fillId="5" borderId="0" xfId="0" applyFont="1" applyFill="1"/>
    <xf numFmtId="0" fontId="18" fillId="5" borderId="2" xfId="0" applyFont="1" applyFill="1" applyBorder="1" applyAlignment="1">
      <alignment horizontal="center" vertical="top"/>
    </xf>
    <xf numFmtId="0" fontId="18" fillId="5" borderId="2" xfId="0" applyFont="1" applyFill="1" applyBorder="1"/>
    <xf numFmtId="0" fontId="18" fillId="5" borderId="2" xfId="0" applyFont="1" applyFill="1" applyBorder="1" applyAlignment="1">
      <alignment horizontal="right"/>
    </xf>
    <xf numFmtId="3" fontId="18" fillId="5" borderId="2" xfId="0" applyNumberFormat="1" applyFont="1" applyFill="1" applyBorder="1"/>
    <xf numFmtId="4" fontId="18" fillId="5" borderId="2" xfId="0" applyNumberFormat="1" applyFont="1" applyFill="1" applyBorder="1"/>
    <xf numFmtId="164" fontId="18" fillId="5" borderId="2" xfId="0" applyNumberFormat="1" applyFont="1" applyFill="1" applyBorder="1"/>
    <xf numFmtId="4" fontId="18" fillId="5" borderId="0" xfId="0" applyNumberFormat="1" applyFont="1" applyFill="1"/>
    <xf numFmtId="164" fontId="16" fillId="5" borderId="2" xfId="0" applyNumberFormat="1" applyFont="1" applyFill="1" applyBorder="1"/>
    <xf numFmtId="166" fontId="16" fillId="5" borderId="2" xfId="0" applyNumberFormat="1" applyFont="1" applyFill="1" applyBorder="1"/>
    <xf numFmtId="4" fontId="4" fillId="0" borderId="0" xfId="0" applyNumberFormat="1" applyFont="1"/>
    <xf numFmtId="0" fontId="20" fillId="5" borderId="0" xfId="0" applyFont="1" applyFill="1"/>
    <xf numFmtId="0" fontId="21" fillId="5" borderId="0" xfId="4" applyFont="1" applyFill="1" applyAlignment="1">
      <alignment horizontal="left"/>
    </xf>
    <xf numFmtId="0" fontId="20" fillId="0" borderId="0" xfId="0" applyFont="1"/>
    <xf numFmtId="0" fontId="21" fillId="5" borderId="0" xfId="4" quotePrefix="1" applyFont="1" applyFill="1" applyAlignment="1">
      <alignment horizontal="left"/>
    </xf>
    <xf numFmtId="0" fontId="22" fillId="0" borderId="5" xfId="6" applyFont="1" applyBorder="1" applyAlignment="1">
      <alignment horizontal="left"/>
    </xf>
    <xf numFmtId="0" fontId="20" fillId="0" borderId="5" xfId="8" applyFont="1" applyBorder="1" applyAlignment="1"/>
    <xf numFmtId="0" fontId="22" fillId="0" borderId="5" xfId="6" quotePrefix="1" applyFont="1" applyBorder="1" applyAlignment="1">
      <alignment wrapText="1"/>
    </xf>
    <xf numFmtId="0" fontId="20" fillId="0" borderId="5" xfId="8" applyFont="1" applyBorder="1" applyAlignment="1">
      <alignment wrapText="1"/>
    </xf>
    <xf numFmtId="0" fontId="20" fillId="0" borderId="0" xfId="8" applyFont="1" applyBorder="1" applyAlignment="1">
      <alignment wrapText="1"/>
    </xf>
    <xf numFmtId="0" fontId="13" fillId="5" borderId="0" xfId="0" applyFont="1" applyFill="1" applyAlignment="1">
      <alignment horizontal="right"/>
    </xf>
    <xf numFmtId="0" fontId="13" fillId="5" borderId="20" xfId="0" applyFont="1" applyFill="1" applyBorder="1"/>
    <xf numFmtId="0" fontId="13" fillId="0" borderId="0" xfId="0" applyFont="1"/>
    <xf numFmtId="0" fontId="17" fillId="5" borderId="0" xfId="0" applyFont="1" applyFill="1"/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0" borderId="0" xfId="0" applyFont="1"/>
    <xf numFmtId="0" fontId="23" fillId="5" borderId="0" xfId="0" applyFont="1" applyFill="1"/>
    <xf numFmtId="0" fontId="23" fillId="5" borderId="2" xfId="0" applyFont="1" applyFill="1" applyBorder="1" applyAlignment="1">
      <alignment horizontal="center"/>
    </xf>
    <xf numFmtId="0" fontId="23" fillId="0" borderId="0" xfId="0" applyFont="1"/>
    <xf numFmtId="0" fontId="20" fillId="5" borderId="0" xfId="0" applyFont="1" applyFill="1" applyAlignment="1">
      <alignment vertical="center"/>
    </xf>
    <xf numFmtId="0" fontId="20" fillId="5" borderId="2" xfId="0" applyFont="1" applyFill="1" applyBorder="1" applyAlignment="1">
      <alignment vertical="center"/>
    </xf>
    <xf numFmtId="4" fontId="20" fillId="5" borderId="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4" fontId="20" fillId="5" borderId="0" xfId="0" applyNumberFormat="1" applyFont="1" applyFill="1"/>
    <xf numFmtId="0" fontId="17" fillId="5" borderId="20" xfId="0" applyFont="1" applyFill="1" applyBorder="1"/>
    <xf numFmtId="4" fontId="20" fillId="0" borderId="2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0" fontId="20" fillId="0" borderId="2" xfId="0" applyFont="1" applyFill="1" applyBorder="1" applyAlignment="1">
      <alignment vertical="center"/>
    </xf>
    <xf numFmtId="0" fontId="20" fillId="0" borderId="0" xfId="0" applyFont="1" applyFill="1"/>
    <xf numFmtId="0" fontId="12" fillId="5" borderId="0" xfId="7" applyFont="1" applyFill="1"/>
    <xf numFmtId="0" fontId="12" fillId="5" borderId="0" xfId="7" applyFont="1" applyFill="1" applyAlignment="1"/>
    <xf numFmtId="0" fontId="12" fillId="5" borderId="0" xfId="7" applyFont="1" applyFill="1" applyBorder="1" applyAlignment="1"/>
    <xf numFmtId="0" fontId="12" fillId="5" borderId="0" xfId="7" applyFont="1" applyFill="1" applyAlignment="1">
      <alignment horizontal="center"/>
    </xf>
    <xf numFmtId="0" fontId="12" fillId="5" borderId="0" xfId="7" applyFont="1" applyFill="1" applyBorder="1"/>
    <xf numFmtId="0" fontId="12" fillId="5" borderId="0" xfId="7" applyFont="1" applyFill="1" applyBorder="1" applyAlignment="1">
      <alignment horizontal="center"/>
    </xf>
    <xf numFmtId="0" fontId="12" fillId="5" borderId="0" xfId="7" applyFont="1" applyFill="1" applyBorder="1" applyAlignment="1">
      <alignment horizontal="left"/>
    </xf>
    <xf numFmtId="0" fontId="6" fillId="5" borderId="0" xfId="1" applyFont="1" applyFill="1"/>
    <xf numFmtId="0" fontId="6" fillId="0" borderId="0" xfId="1" applyFont="1"/>
    <xf numFmtId="0" fontId="0" fillId="0" borderId="2" xfId="0" applyBorder="1"/>
    <xf numFmtId="0" fontId="24" fillId="5" borderId="2" xfId="0" applyFont="1" applyFill="1" applyBorder="1" applyAlignment="1">
      <alignment vertical="center"/>
    </xf>
    <xf numFmtId="4" fontId="24" fillId="5" borderId="2" xfId="0" applyNumberFormat="1" applyFont="1" applyFill="1" applyBorder="1" applyAlignment="1">
      <alignment horizontal="right" vertical="center"/>
    </xf>
    <xf numFmtId="165" fontId="24" fillId="5" borderId="2" xfId="0" applyNumberFormat="1" applyFont="1" applyFill="1" applyBorder="1" applyAlignment="1">
      <alignment vertical="center"/>
    </xf>
    <xf numFmtId="0" fontId="25" fillId="5" borderId="0" xfId="7" applyFont="1" applyFill="1"/>
    <xf numFmtId="0" fontId="0" fillId="5" borderId="0" xfId="0" applyFill="1" applyAlignment="1">
      <alignment horizontal="left" wrapText="1"/>
    </xf>
    <xf numFmtId="0" fontId="0" fillId="5" borderId="18" xfId="0" applyFill="1" applyBorder="1" applyAlignment="1"/>
    <xf numFmtId="0" fontId="0" fillId="5" borderId="18" xfId="0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8" fillId="4" borderId="14" xfId="3" applyNumberFormat="1" applyFont="1" applyFill="1" applyBorder="1" applyAlignment="1" applyProtection="1">
      <alignment horizontal="center" vertical="center" wrapText="1"/>
    </xf>
    <xf numFmtId="0" fontId="4" fillId="3" borderId="0" xfId="3" applyNumberFormat="1" applyFont="1" applyFill="1" applyBorder="1" applyAlignment="1" applyProtection="1">
      <alignment horizontal="left" wrapText="1"/>
    </xf>
    <xf numFmtId="0" fontId="0" fillId="5" borderId="0" xfId="0" applyFill="1" applyAlignment="1"/>
    <xf numFmtId="0" fontId="1" fillId="0" borderId="0" xfId="3" applyFont="1"/>
    <xf numFmtId="4" fontId="26" fillId="0" borderId="2" xfId="0" applyNumberFormat="1" applyFont="1" applyBorder="1"/>
    <xf numFmtId="164" fontId="9" fillId="3" borderId="17" xfId="3" applyNumberFormat="1" applyFont="1" applyFill="1" applyBorder="1" applyAlignment="1" applyProtection="1">
      <alignment horizontal="right" vertical="center" wrapText="1"/>
    </xf>
    <xf numFmtId="0" fontId="27" fillId="5" borderId="0" xfId="7" applyFont="1" applyFill="1"/>
    <xf numFmtId="0" fontId="0" fillId="0" borderId="0" xfId="0" applyFont="1"/>
    <xf numFmtId="0" fontId="12" fillId="5" borderId="18" xfId="7" applyFont="1" applyFill="1" applyBorder="1"/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3" borderId="9" xfId="0" applyNumberFormat="1" applyFont="1" applyFill="1" applyBorder="1" applyAlignment="1" applyProtection="1">
      <alignment horizontal="left" vertical="center" wrapText="1"/>
    </xf>
    <xf numFmtId="0" fontId="9" fillId="3" borderId="8" xfId="0" applyNumberFormat="1" applyFont="1" applyFill="1" applyBorder="1" applyAlignment="1" applyProtection="1">
      <alignment horizontal="left" vertical="center" wrapText="1"/>
    </xf>
    <xf numFmtId="0" fontId="9" fillId="3" borderId="9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5" fillId="3" borderId="6" xfId="0" applyNumberFormat="1" applyFont="1" applyFill="1" applyBorder="1" applyAlignment="1" applyProtection="1">
      <alignment horizontal="left" wrapText="1"/>
    </xf>
    <xf numFmtId="0" fontId="7" fillId="3" borderId="0" xfId="0" applyNumberFormat="1" applyFont="1" applyFill="1" applyBorder="1" applyAlignment="1" applyProtection="1">
      <alignment horizontal="center" vertical="top" wrapText="1"/>
    </xf>
    <xf numFmtId="0" fontId="5" fillId="3" borderId="0" xfId="0" applyNumberFormat="1" applyFont="1" applyFill="1" applyBorder="1" applyAlignment="1" applyProtection="1">
      <alignment horizontal="center" vertical="top" wrapText="1"/>
    </xf>
    <xf numFmtId="0" fontId="8" fillId="4" borderId="8" xfId="0" applyNumberFormat="1" applyFont="1" applyFill="1" applyBorder="1" applyAlignment="1" applyProtection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18" xfId="0" applyFill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left" wrapText="1"/>
    </xf>
    <xf numFmtId="2" fontId="5" fillId="3" borderId="6" xfId="0" applyNumberFormat="1" applyFont="1" applyFill="1" applyBorder="1" applyAlignment="1" applyProtection="1">
      <alignment horizontal="left" wrapText="1"/>
    </xf>
    <xf numFmtId="1" fontId="5" fillId="3" borderId="6" xfId="0" quotePrefix="1" applyNumberFormat="1" applyFont="1" applyFill="1" applyBorder="1" applyAlignment="1" applyProtection="1">
      <alignment horizontal="left" wrapText="1"/>
    </xf>
    <xf numFmtId="1" fontId="5" fillId="3" borderId="6" xfId="0" applyNumberFormat="1" applyFont="1" applyFill="1" applyBorder="1" applyAlignment="1" applyProtection="1">
      <alignment horizontal="left" wrapText="1"/>
    </xf>
    <xf numFmtId="0" fontId="5" fillId="3" borderId="11" xfId="0" applyNumberFormat="1" applyFont="1" applyFill="1" applyBorder="1" applyAlignment="1" applyProtection="1">
      <alignment horizontal="left" vertical="center" wrapText="1"/>
    </xf>
    <xf numFmtId="164" fontId="5" fillId="3" borderId="8" xfId="0" applyNumberFormat="1" applyFont="1" applyFill="1" applyBorder="1" applyAlignment="1" applyProtection="1">
      <alignment horizontal="right" vertical="center" wrapText="1"/>
    </xf>
    <xf numFmtId="164" fontId="5" fillId="3" borderId="9" xfId="0" applyNumberFormat="1" applyFont="1" applyFill="1" applyBorder="1" applyAlignment="1" applyProtection="1">
      <alignment horizontal="right" vertical="center" wrapText="1"/>
    </xf>
    <xf numFmtId="4" fontId="5" fillId="3" borderId="8" xfId="0" applyNumberFormat="1" applyFont="1" applyFill="1" applyBorder="1" applyAlignment="1" applyProtection="1">
      <alignment horizontal="center" vertical="center" wrapText="1"/>
    </xf>
    <xf numFmtId="4" fontId="5" fillId="3" borderId="9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horizontal="center" vertical="center" wrapText="1"/>
    </xf>
    <xf numFmtId="4" fontId="9" fillId="3" borderId="9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 applyProtection="1">
      <alignment horizontal="right" vertical="center" wrapText="1"/>
    </xf>
    <xf numFmtId="4" fontId="5" fillId="3" borderId="9" xfId="0" applyNumberFormat="1" applyFont="1" applyFill="1" applyBorder="1" applyAlignment="1" applyProtection="1">
      <alignment horizontal="right" vertical="center" wrapText="1"/>
    </xf>
    <xf numFmtId="0" fontId="9" fillId="3" borderId="11" xfId="0" applyNumberFormat="1" applyFont="1" applyFill="1" applyBorder="1" applyAlignment="1" applyProtection="1">
      <alignment horizontal="left" vertical="center" wrapText="1"/>
    </xf>
    <xf numFmtId="4" fontId="9" fillId="3" borderId="8" xfId="0" applyNumberFormat="1" applyFont="1" applyFill="1" applyBorder="1" applyAlignment="1" applyProtection="1">
      <alignment horizontal="right" vertical="center" wrapText="1"/>
    </xf>
    <xf numFmtId="4" fontId="9" fillId="3" borderId="9" xfId="0" applyNumberFormat="1" applyFont="1" applyFill="1" applyBorder="1" applyAlignment="1" applyProtection="1">
      <alignment horizontal="right" vertical="center" wrapText="1"/>
    </xf>
    <xf numFmtId="0" fontId="8" fillId="4" borderId="1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left" wrapText="1"/>
    </xf>
    <xf numFmtId="17" fontId="5" fillId="3" borderId="6" xfId="0" quotePrefix="1" applyNumberFormat="1" applyFont="1" applyFill="1" applyBorder="1" applyAlignment="1" applyProtection="1">
      <alignment horizontal="left" wrapText="1"/>
    </xf>
    <xf numFmtId="4" fontId="5" fillId="3" borderId="0" xfId="0" applyNumberFormat="1" applyFont="1" applyFill="1" applyBorder="1" applyAlignment="1" applyProtection="1">
      <alignment horizontal="left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4" fontId="9" fillId="2" borderId="9" xfId="0" applyNumberFormat="1" applyFont="1" applyFill="1" applyBorder="1" applyAlignment="1" applyProtection="1">
      <alignment horizontal="right" vertical="center" wrapText="1"/>
    </xf>
    <xf numFmtId="0" fontId="13" fillId="5" borderId="0" xfId="0" applyFont="1" applyFill="1" applyAlignment="1">
      <alignment horizontal="center"/>
    </xf>
    <xf numFmtId="0" fontId="22" fillId="5" borderId="1" xfId="5" applyFont="1" applyFill="1" applyBorder="1" applyAlignment="1">
      <alignment horizontal="left" wrapText="1"/>
    </xf>
    <xf numFmtId="0" fontId="22" fillId="5" borderId="1" xfId="5" quotePrefix="1" applyFont="1" applyFill="1" applyBorder="1" applyAlignment="1">
      <alignment horizontal="left" wrapText="1"/>
    </xf>
    <xf numFmtId="0" fontId="22" fillId="0" borderId="5" xfId="6" applyFont="1" applyBorder="1" applyAlignment="1">
      <alignment horizontal="left" wrapText="1"/>
    </xf>
    <xf numFmtId="0" fontId="20" fillId="0" borderId="5" xfId="7" applyFont="1" applyBorder="1" applyAlignment="1">
      <alignment wrapText="1"/>
    </xf>
    <xf numFmtId="49" fontId="22" fillId="0" borderId="5" xfId="6" applyNumberFormat="1" applyFont="1" applyBorder="1" applyAlignment="1">
      <alignment horizontal="left" wrapText="1"/>
    </xf>
    <xf numFmtId="49" fontId="20" fillId="0" borderId="5" xfId="8" applyNumberFormat="1" applyFont="1" applyBorder="1" applyAlignment="1">
      <alignment wrapText="1"/>
    </xf>
    <xf numFmtId="49" fontId="20" fillId="0" borderId="19" xfId="8" applyNumberFormat="1" applyFont="1" applyBorder="1" applyAlignment="1">
      <alignment wrapText="1"/>
    </xf>
    <xf numFmtId="0" fontId="22" fillId="5" borderId="5" xfId="6" applyFont="1" applyFill="1" applyBorder="1" applyAlignment="1">
      <alignment horizontal="left" wrapText="1"/>
    </xf>
    <xf numFmtId="0" fontId="22" fillId="5" borderId="5" xfId="6" quotePrefix="1" applyFont="1" applyFill="1" applyBorder="1" applyAlignment="1">
      <alignment horizontal="left" wrapText="1"/>
    </xf>
    <xf numFmtId="0" fontId="13" fillId="5" borderId="0" xfId="0" applyFont="1" applyFill="1" applyAlignment="1">
      <alignment horizontal="center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5" fillId="3" borderId="6" xfId="3" applyNumberFormat="1" applyFont="1" applyFill="1" applyBorder="1" applyAlignment="1" applyProtection="1">
      <alignment horizontal="left" wrapText="1"/>
    </xf>
    <xf numFmtId="2" fontId="5" fillId="3" borderId="6" xfId="3" applyNumberFormat="1" applyFont="1" applyFill="1" applyBorder="1" applyAlignment="1" applyProtection="1">
      <alignment horizontal="left" wrapText="1"/>
    </xf>
    <xf numFmtId="17" fontId="5" fillId="3" borderId="6" xfId="3" quotePrefix="1" applyNumberFormat="1" applyFont="1" applyFill="1" applyBorder="1" applyAlignment="1" applyProtection="1">
      <alignment horizontal="left" wrapText="1"/>
    </xf>
    <xf numFmtId="0" fontId="10" fillId="3" borderId="0" xfId="3" applyNumberFormat="1" applyFont="1" applyFill="1" applyBorder="1" applyAlignment="1" applyProtection="1">
      <alignment horizontal="right" vertical="center" wrapText="1"/>
    </xf>
    <xf numFmtId="0" fontId="7" fillId="3" borderId="0" xfId="3" applyNumberFormat="1" applyFont="1" applyFill="1" applyBorder="1" applyAlignment="1" applyProtection="1">
      <alignment horizontal="center" vertical="top" wrapText="1"/>
    </xf>
    <xf numFmtId="0" fontId="5" fillId="3" borderId="0" xfId="3" applyNumberFormat="1" applyFont="1" applyFill="1" applyBorder="1" applyAlignment="1" applyProtection="1">
      <alignment horizontal="center" vertical="top" wrapText="1"/>
    </xf>
    <xf numFmtId="0" fontId="8" fillId="4" borderId="12" xfId="3" applyNumberFormat="1" applyFont="1" applyFill="1" applyBorder="1" applyAlignment="1" applyProtection="1">
      <alignment horizontal="center" vertical="center" wrapText="1"/>
    </xf>
    <xf numFmtId="0" fontId="8" fillId="4" borderId="13" xfId="3" applyNumberFormat="1" applyFont="1" applyFill="1" applyBorder="1" applyAlignment="1" applyProtection="1">
      <alignment horizontal="center" vertical="center" wrapText="1"/>
    </xf>
    <xf numFmtId="0" fontId="8" fillId="4" borderId="15" xfId="3" applyNumberFormat="1" applyFont="1" applyFill="1" applyBorder="1" applyAlignment="1" applyProtection="1">
      <alignment horizontal="center" vertical="center" wrapText="1"/>
    </xf>
    <xf numFmtId="0" fontId="8" fillId="4" borderId="16" xfId="3" applyNumberFormat="1" applyFont="1" applyFill="1" applyBorder="1" applyAlignment="1" applyProtection="1">
      <alignment horizontal="center" vertical="center" wrapText="1"/>
    </xf>
    <xf numFmtId="0" fontId="8" fillId="4" borderId="14" xfId="3" applyNumberFormat="1" applyFont="1" applyFill="1" applyBorder="1" applyAlignment="1" applyProtection="1">
      <alignment horizontal="center" vertical="center" wrapText="1"/>
    </xf>
    <xf numFmtId="0" fontId="8" fillId="4" borderId="21" xfId="3" applyNumberFormat="1" applyFont="1" applyFill="1" applyBorder="1" applyAlignment="1" applyProtection="1">
      <alignment horizontal="center" vertical="center" wrapText="1"/>
    </xf>
    <xf numFmtId="0" fontId="8" fillId="4" borderId="8" xfId="3" applyNumberFormat="1" applyFont="1" applyFill="1" applyBorder="1" applyAlignment="1" applyProtection="1">
      <alignment horizontal="center" vertical="center" wrapText="1"/>
    </xf>
    <xf numFmtId="0" fontId="8" fillId="4" borderId="11" xfId="3" applyNumberFormat="1" applyFont="1" applyFill="1" applyBorder="1" applyAlignment="1" applyProtection="1">
      <alignment horizontal="center" vertical="center" wrapText="1"/>
    </xf>
    <xf numFmtId="0" fontId="8" fillId="4" borderId="9" xfId="3" applyNumberFormat="1" applyFont="1" applyFill="1" applyBorder="1" applyAlignment="1" applyProtection="1">
      <alignment horizontal="center" vertical="center" wrapText="1"/>
    </xf>
    <xf numFmtId="0" fontId="8" fillId="4" borderId="22" xfId="3" applyNumberFormat="1" applyFont="1" applyFill="1" applyBorder="1" applyAlignment="1" applyProtection="1">
      <alignment horizontal="center" vertical="center" wrapText="1"/>
    </xf>
    <xf numFmtId="0" fontId="8" fillId="4" borderId="23" xfId="3" applyNumberFormat="1" applyFont="1" applyFill="1" applyBorder="1" applyAlignment="1" applyProtection="1">
      <alignment horizontal="center" vertical="center" wrapText="1"/>
    </xf>
    <xf numFmtId="164" fontId="9" fillId="3" borderId="15" xfId="3" applyNumberFormat="1" applyFont="1" applyFill="1" applyBorder="1" applyAlignment="1" applyProtection="1">
      <alignment horizontal="right" vertical="center" wrapText="1"/>
    </xf>
    <xf numFmtId="164" fontId="9" fillId="3" borderId="16" xfId="3" applyNumberFormat="1" applyFont="1" applyFill="1" applyBorder="1" applyAlignment="1" applyProtection="1">
      <alignment horizontal="right" vertical="center" wrapText="1"/>
    </xf>
    <xf numFmtId="0" fontId="9" fillId="3" borderId="8" xfId="3" applyNumberFormat="1" applyFont="1" applyFill="1" applyBorder="1" applyAlignment="1" applyProtection="1">
      <alignment horizontal="left" vertical="center" wrapText="1"/>
    </xf>
    <xf numFmtId="0" fontId="9" fillId="3" borderId="9" xfId="3" applyNumberFormat="1" applyFont="1" applyFill="1" applyBorder="1" applyAlignment="1" applyProtection="1">
      <alignment horizontal="left" vertical="center" wrapText="1"/>
    </xf>
    <xf numFmtId="164" fontId="9" fillId="3" borderId="8" xfId="3" applyNumberFormat="1" applyFont="1" applyFill="1" applyBorder="1" applyAlignment="1" applyProtection="1">
      <alignment horizontal="right" vertical="center" wrapText="1"/>
    </xf>
    <xf numFmtId="164" fontId="9" fillId="3" borderId="9" xfId="3" applyNumberFormat="1" applyFont="1" applyFill="1" applyBorder="1" applyAlignment="1" applyProtection="1">
      <alignment horizontal="right" vertical="center" wrapText="1"/>
    </xf>
    <xf numFmtId="0" fontId="9" fillId="3" borderId="11" xfId="3" applyNumberFormat="1" applyFont="1" applyFill="1" applyBorder="1" applyAlignment="1" applyProtection="1">
      <alignment horizontal="left" vertical="center" wrapText="1"/>
    </xf>
    <xf numFmtId="4" fontId="26" fillId="0" borderId="3" xfId="0" applyNumberFormat="1" applyFont="1" applyBorder="1" applyAlignment="1">
      <alignment horizontal="right"/>
    </xf>
    <xf numFmtId="4" fontId="26" fillId="0" borderId="4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3" borderId="0" xfId="3" applyNumberFormat="1" applyFont="1" applyFill="1" applyBorder="1" applyAlignment="1" applyProtection="1">
      <alignment horizontal="left" wrapText="1"/>
    </xf>
    <xf numFmtId="1" fontId="5" fillId="3" borderId="6" xfId="3" applyNumberFormat="1" applyFont="1" applyFill="1" applyBorder="1" applyAlignment="1" applyProtection="1">
      <alignment horizontal="left" wrapText="1"/>
    </xf>
    <xf numFmtId="0" fontId="5" fillId="3" borderId="8" xfId="3" applyNumberFormat="1" applyFont="1" applyFill="1" applyBorder="1" applyAlignment="1" applyProtection="1">
      <alignment horizontal="left" vertical="center" wrapText="1"/>
    </xf>
    <xf numFmtId="0" fontId="5" fillId="3" borderId="9" xfId="3" applyNumberFormat="1" applyFont="1" applyFill="1" applyBorder="1" applyAlignment="1" applyProtection="1">
      <alignment horizontal="left" vertical="center" wrapText="1"/>
    </xf>
    <xf numFmtId="4" fontId="9" fillId="3" borderId="8" xfId="3" applyNumberFormat="1" applyFont="1" applyFill="1" applyBorder="1" applyAlignment="1" applyProtection="1">
      <alignment horizontal="center" vertical="center" wrapText="1"/>
    </xf>
    <xf numFmtId="4" fontId="9" fillId="3" borderId="9" xfId="3" applyNumberFormat="1" applyFont="1" applyFill="1" applyBorder="1" applyAlignment="1" applyProtection="1">
      <alignment horizontal="center" vertical="center" wrapText="1"/>
    </xf>
    <xf numFmtId="164" fontId="9" fillId="3" borderId="8" xfId="3" applyNumberFormat="1" applyFont="1" applyFill="1" applyBorder="1" applyAlignment="1" applyProtection="1">
      <alignment horizontal="center" vertical="center" wrapText="1"/>
    </xf>
    <xf numFmtId="164" fontId="9" fillId="3" borderId="9" xfId="3" applyNumberFormat="1" applyFont="1" applyFill="1" applyBorder="1" applyAlignment="1" applyProtection="1">
      <alignment horizontal="center" vertical="center" wrapText="1"/>
    </xf>
    <xf numFmtId="167" fontId="9" fillId="3" borderId="8" xfId="3" applyNumberFormat="1" applyFont="1" applyFill="1" applyBorder="1" applyAlignment="1" applyProtection="1">
      <alignment horizontal="center" vertical="center" wrapText="1"/>
    </xf>
    <xf numFmtId="167" fontId="9" fillId="3" borderId="9" xfId="3" applyNumberFormat="1" applyFont="1" applyFill="1" applyBorder="1" applyAlignment="1" applyProtection="1">
      <alignment horizontal="center" vertical="center" wrapText="1"/>
    </xf>
    <xf numFmtId="165" fontId="9" fillId="3" borderId="8" xfId="3" applyNumberFormat="1" applyFont="1" applyFill="1" applyBorder="1" applyAlignment="1" applyProtection="1">
      <alignment horizontal="center" vertical="center" wrapText="1"/>
    </xf>
    <xf numFmtId="165" fontId="9" fillId="3" borderId="9" xfId="3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left" wrapText="1"/>
    </xf>
    <xf numFmtId="0" fontId="5" fillId="0" borderId="5" xfId="6" quotePrefix="1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0" borderId="1" xfId="5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5" xfId="6" applyBorder="1" applyAlignment="1">
      <alignment horizontal="left" wrapText="1"/>
    </xf>
    <xf numFmtId="1" fontId="5" fillId="0" borderId="5" xfId="6" quotePrefix="1" applyNumberFormat="1" applyBorder="1" applyAlignment="1">
      <alignment horizontal="left" wrapText="1"/>
    </xf>
    <xf numFmtId="1" fontId="0" fillId="0" borderId="5" xfId="0" applyNumberFormat="1" applyBorder="1" applyAlignment="1">
      <alignment wrapText="1"/>
    </xf>
  </cellXfs>
  <cellStyles count="9">
    <cellStyle name="Comma" xfId="2" builtinId="3"/>
    <cellStyle name="Normal" xfId="0" builtinId="0"/>
    <cellStyle name="Normal 2" xfId="3"/>
    <cellStyle name="Normal_Posebni izvjestaj 30 06 2010 OIF GLOBAL" xfId="1"/>
    <cellStyle name="Normal_rep_Ilirika_global" xfId="7"/>
    <cellStyle name="Normal_rep_Ilirika_MOJ_Fond" xfId="8"/>
    <cellStyle name="S0" xfId="4"/>
    <cellStyle name="S1" xfId="5"/>
    <cellStyle name="S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ediha\Desktop\REVIZIJA%202011\Global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</sheetNames>
    <sheetDataSet>
      <sheetData sheetId="0" refreshError="1">
        <row r="2">
          <cell r="B2" t="str">
            <v>OIF ILIRIKA GLOBAL</v>
          </cell>
        </row>
        <row r="3">
          <cell r="B3" t="str">
            <v>032-05-024</v>
          </cell>
        </row>
        <row r="4">
          <cell r="B4" t="str">
            <v>04-15</v>
          </cell>
        </row>
        <row r="6">
          <cell r="B6" t="str">
            <v>ILIRIKA DZU d.o.o. Sarajevo</v>
          </cell>
        </row>
        <row r="7">
          <cell r="B7" t="str">
            <v>4201337670008</v>
          </cell>
        </row>
        <row r="8">
          <cell r="B8" t="str">
            <v>04-15</v>
          </cell>
        </row>
        <row r="9">
          <cell r="B9" t="str">
            <v>Sarajevo</v>
          </cell>
        </row>
        <row r="14">
          <cell r="C14">
            <v>0</v>
          </cell>
        </row>
        <row r="17">
          <cell r="C17">
            <v>909128.80750000011</v>
          </cell>
        </row>
        <row r="18">
          <cell r="B18">
            <v>40544</v>
          </cell>
          <cell r="C18">
            <v>909128.8075</v>
          </cell>
        </row>
        <row r="19">
          <cell r="B19">
            <v>40908</v>
          </cell>
          <cell r="C19">
            <v>1101096.5807999999</v>
          </cell>
        </row>
        <row r="20">
          <cell r="C20">
            <v>370906.94870000001</v>
          </cell>
        </row>
        <row r="29">
          <cell r="B29" t="str">
            <v>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C30" sqref="C30"/>
    </sheetView>
  </sheetViews>
  <sheetFormatPr defaultRowHeight="14.7" customHeight="1"/>
  <cols>
    <col min="1" max="1" width="19.33203125" customWidth="1"/>
    <col min="2" max="2" width="7.6640625" customWidth="1"/>
    <col min="3" max="3" width="33.5546875" customWidth="1"/>
    <col min="4" max="5" width="16.33203125" customWidth="1"/>
    <col min="8" max="8" width="11.5546875" bestFit="1" customWidth="1"/>
  </cols>
  <sheetData>
    <row r="1" spans="1:5" ht="13.95" customHeight="1">
      <c r="A1" s="133" t="s">
        <v>20</v>
      </c>
      <c r="B1" s="133"/>
      <c r="C1" s="141" t="s">
        <v>0</v>
      </c>
      <c r="D1" s="141"/>
      <c r="E1" s="2" t="s">
        <v>21</v>
      </c>
    </row>
    <row r="2" spans="1:5" ht="13.95" customHeight="1">
      <c r="A2" s="133" t="s">
        <v>22</v>
      </c>
      <c r="B2" s="133"/>
      <c r="C2" s="134" t="s">
        <v>1</v>
      </c>
      <c r="D2" s="134"/>
      <c r="E2" s="3" t="s">
        <v>23</v>
      </c>
    </row>
    <row r="3" spans="1:5" ht="13.2" customHeight="1">
      <c r="A3" s="133" t="s">
        <v>24</v>
      </c>
      <c r="B3" s="133"/>
      <c r="C3" s="134" t="s">
        <v>25</v>
      </c>
      <c r="D3" s="134"/>
      <c r="E3" s="3" t="s">
        <v>23</v>
      </c>
    </row>
    <row r="4" spans="1:5" ht="15" customHeight="1">
      <c r="A4" s="133" t="s">
        <v>26</v>
      </c>
      <c r="B4" s="133"/>
      <c r="C4" s="142">
        <v>4201337670008</v>
      </c>
      <c r="D4" s="142"/>
      <c r="E4" s="3" t="s">
        <v>23</v>
      </c>
    </row>
    <row r="5" spans="1:5" ht="13.95" customHeight="1">
      <c r="A5" s="133" t="s">
        <v>27</v>
      </c>
      <c r="B5" s="133"/>
      <c r="C5" s="143" t="s">
        <v>6</v>
      </c>
      <c r="D5" s="144"/>
      <c r="E5" s="3" t="s">
        <v>23</v>
      </c>
    </row>
    <row r="6" spans="1:5" ht="13.95" customHeight="1">
      <c r="A6" s="133" t="s">
        <v>28</v>
      </c>
      <c r="B6" s="133"/>
      <c r="C6" s="134" t="s">
        <v>7</v>
      </c>
      <c r="D6" s="134"/>
      <c r="E6" s="3" t="s">
        <v>23</v>
      </c>
    </row>
    <row r="7" spans="1:5" ht="13.95" customHeight="1">
      <c r="A7" s="133" t="s">
        <v>23</v>
      </c>
      <c r="B7" s="133"/>
      <c r="C7" s="134" t="s">
        <v>23</v>
      </c>
      <c r="D7" s="134"/>
      <c r="E7" s="3" t="s">
        <v>23</v>
      </c>
    </row>
    <row r="8" spans="1:5" ht="13.95" customHeight="1">
      <c r="A8" s="135" t="s">
        <v>29</v>
      </c>
      <c r="B8" s="135"/>
      <c r="C8" s="135"/>
      <c r="D8" s="135"/>
      <c r="E8" s="135"/>
    </row>
    <row r="9" spans="1:5" ht="13.95" customHeight="1">
      <c r="A9" s="136" t="s">
        <v>215</v>
      </c>
      <c r="B9" s="136"/>
      <c r="C9" s="136"/>
      <c r="D9" s="136"/>
      <c r="E9" s="136"/>
    </row>
    <row r="10" spans="1:5" ht="13.95" customHeight="1"/>
    <row r="11" spans="1:5" ht="19.5" customHeight="1">
      <c r="A11" s="4" t="s">
        <v>19</v>
      </c>
      <c r="B11" s="137" t="s">
        <v>30</v>
      </c>
      <c r="C11" s="138"/>
      <c r="D11" s="5" t="s">
        <v>31</v>
      </c>
      <c r="E11" s="6" t="s">
        <v>32</v>
      </c>
    </row>
    <row r="12" spans="1:5" ht="13.95" customHeight="1">
      <c r="A12" s="7" t="s">
        <v>33</v>
      </c>
      <c r="B12" s="131" t="s">
        <v>34</v>
      </c>
      <c r="C12" s="132"/>
      <c r="D12" s="8">
        <v>1677839.4</v>
      </c>
      <c r="E12" s="9">
        <f>ROUND(D12/D$19*100,2)+0.01</f>
        <v>65.63000000000001</v>
      </c>
    </row>
    <row r="13" spans="1:5" ht="13.95" customHeight="1">
      <c r="A13" s="7" t="s">
        <v>35</v>
      </c>
      <c r="B13" s="131" t="s">
        <v>36</v>
      </c>
      <c r="C13" s="132"/>
      <c r="D13" s="8">
        <v>152163.95000000001</v>
      </c>
      <c r="E13" s="9">
        <f t="shared" ref="E13:E18" si="0">ROUND(D13/D$19*100,2)</f>
        <v>5.95</v>
      </c>
    </row>
    <row r="14" spans="1:5" ht="13.95" customHeight="1">
      <c r="A14" s="7" t="s">
        <v>37</v>
      </c>
      <c r="B14" s="131" t="s">
        <v>38</v>
      </c>
      <c r="C14" s="132"/>
      <c r="D14" s="8">
        <v>275621.75</v>
      </c>
      <c r="E14" s="9">
        <f t="shared" si="0"/>
        <v>10.78</v>
      </c>
    </row>
    <row r="15" spans="1:5" ht="13.95" customHeight="1">
      <c r="A15" s="7" t="s">
        <v>39</v>
      </c>
      <c r="B15" s="131" t="s">
        <v>40</v>
      </c>
      <c r="C15" s="132"/>
      <c r="D15" s="8">
        <v>405000</v>
      </c>
      <c r="E15" s="9">
        <f t="shared" si="0"/>
        <v>15.84</v>
      </c>
    </row>
    <row r="16" spans="1:5" ht="13.95" customHeight="1">
      <c r="A16" s="7" t="s">
        <v>41</v>
      </c>
      <c r="B16" s="131" t="s">
        <v>42</v>
      </c>
      <c r="C16" s="132"/>
      <c r="D16" s="8">
        <v>1537.08</v>
      </c>
      <c r="E16" s="9">
        <f t="shared" si="0"/>
        <v>0.06</v>
      </c>
    </row>
    <row r="17" spans="1:8" ht="13.95" customHeight="1">
      <c r="A17" s="7" t="s">
        <v>43</v>
      </c>
      <c r="B17" s="131" t="s">
        <v>44</v>
      </c>
      <c r="C17" s="132"/>
      <c r="D17" s="8">
        <v>0</v>
      </c>
      <c r="E17" s="9">
        <f t="shared" si="0"/>
        <v>0</v>
      </c>
    </row>
    <row r="18" spans="1:8" ht="13.95" customHeight="1">
      <c r="A18" s="7" t="s">
        <v>45</v>
      </c>
      <c r="B18" s="131" t="s">
        <v>46</v>
      </c>
      <c r="C18" s="132"/>
      <c r="D18" s="8">
        <v>44546.95</v>
      </c>
      <c r="E18" s="9">
        <f t="shared" si="0"/>
        <v>1.74</v>
      </c>
    </row>
    <row r="19" spans="1:8" ht="13.95" customHeight="1">
      <c r="A19" s="10" t="s">
        <v>11</v>
      </c>
      <c r="B19" s="129" t="s">
        <v>47</v>
      </c>
      <c r="C19" s="130"/>
      <c r="D19" s="11">
        <v>2556709.13</v>
      </c>
      <c r="E19" s="12">
        <f>SUM(E12:E18)</f>
        <v>100.00000000000001</v>
      </c>
      <c r="G19" s="1"/>
      <c r="H19" s="1"/>
    </row>
    <row r="20" spans="1:8" ht="13.95" customHeight="1">
      <c r="D20" s="13"/>
      <c r="E20" s="14"/>
    </row>
    <row r="21" spans="1:8" ht="13.95" customHeight="1">
      <c r="A21" s="7" t="s">
        <v>16</v>
      </c>
      <c r="B21" s="131" t="s">
        <v>48</v>
      </c>
      <c r="C21" s="132"/>
      <c r="D21" s="11">
        <v>26210.63</v>
      </c>
      <c r="E21" s="9"/>
    </row>
    <row r="22" spans="1:8" ht="13.95" customHeight="1">
      <c r="D22" s="15"/>
      <c r="E22" s="14"/>
    </row>
    <row r="23" spans="1:8" ht="13.95" customHeight="1">
      <c r="A23" s="10" t="s">
        <v>49</v>
      </c>
      <c r="B23" s="129" t="s">
        <v>50</v>
      </c>
      <c r="C23" s="130"/>
      <c r="D23" s="11">
        <v>2530498.5</v>
      </c>
      <c r="E23" s="16"/>
    </row>
    <row r="24" spans="1:8" ht="13.95" customHeight="1">
      <c r="D24" s="15"/>
      <c r="E24" s="14"/>
    </row>
    <row r="25" spans="1:8" ht="13.95" customHeight="1">
      <c r="A25" s="10" t="s">
        <v>18</v>
      </c>
      <c r="B25" s="129" t="s">
        <v>51</v>
      </c>
      <c r="C25" s="130"/>
      <c r="D25" s="17">
        <v>1101096.5808000001</v>
      </c>
      <c r="E25" s="16"/>
    </row>
    <row r="26" spans="1:8" ht="13.95" customHeight="1">
      <c r="A26" s="10" t="s">
        <v>52</v>
      </c>
      <c r="B26" s="129" t="s">
        <v>53</v>
      </c>
      <c r="C26" s="130"/>
      <c r="D26" s="18">
        <v>2.2982</v>
      </c>
      <c r="E26" s="16"/>
    </row>
    <row r="27" spans="1:8" ht="13.95" customHeight="1">
      <c r="A27" s="19"/>
      <c r="B27" s="20"/>
      <c r="C27" s="20"/>
      <c r="D27" s="21"/>
      <c r="E27" s="22"/>
    </row>
    <row r="29" spans="1:8" ht="14.7" customHeight="1">
      <c r="A29" s="139" t="s">
        <v>161</v>
      </c>
      <c r="B29" s="139"/>
      <c r="D29" s="103" t="s">
        <v>199</v>
      </c>
      <c r="E29" s="103"/>
    </row>
    <row r="30" spans="1:8" ht="14.7" customHeight="1">
      <c r="A30" s="139" t="s">
        <v>163</v>
      </c>
      <c r="B30" s="139"/>
      <c r="D30" s="103" t="s">
        <v>200</v>
      </c>
      <c r="E30" s="103"/>
    </row>
    <row r="31" spans="1:8" ht="14.7" customHeight="1">
      <c r="A31" s="122" t="s">
        <v>210</v>
      </c>
      <c r="B31" s="37"/>
      <c r="D31" s="102"/>
      <c r="E31" s="102"/>
    </row>
    <row r="32" spans="1:8" ht="14.7" customHeight="1" thickBot="1">
      <c r="A32" s="140"/>
      <c r="B32" s="140"/>
      <c r="D32" t="s">
        <v>213</v>
      </c>
    </row>
  </sheetData>
  <mergeCells count="32">
    <mergeCell ref="A29:B29"/>
    <mergeCell ref="A30:B30"/>
    <mergeCell ref="A32:B32"/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B18:C18"/>
    <mergeCell ref="A7:B7"/>
    <mergeCell ref="C7:D7"/>
    <mergeCell ref="A8:E8"/>
    <mergeCell ref="A9:E9"/>
    <mergeCell ref="B11:C11"/>
    <mergeCell ref="B12:C12"/>
    <mergeCell ref="B13:C13"/>
    <mergeCell ref="B14:C14"/>
    <mergeCell ref="B15:C15"/>
    <mergeCell ref="B16:C16"/>
    <mergeCell ref="B26:C26"/>
    <mergeCell ref="B17:C17"/>
    <mergeCell ref="B19:C19"/>
    <mergeCell ref="B21:C21"/>
    <mergeCell ref="B23:C23"/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J10" sqref="J10"/>
    </sheetView>
  </sheetViews>
  <sheetFormatPr defaultRowHeight="14.7" customHeight="1"/>
  <cols>
    <col min="1" max="1" width="26.77734375" customWidth="1"/>
    <col min="7" max="7" width="19.6640625" customWidth="1"/>
  </cols>
  <sheetData>
    <row r="1" spans="1:7" ht="14.7" customHeight="1">
      <c r="A1" s="23" t="s">
        <v>20</v>
      </c>
      <c r="B1" s="141" t="s">
        <v>0</v>
      </c>
      <c r="C1" s="141"/>
      <c r="D1" s="141"/>
      <c r="E1" s="141"/>
      <c r="F1" s="141"/>
      <c r="G1" s="3" t="s">
        <v>23</v>
      </c>
    </row>
    <row r="2" spans="1:7" ht="10.8" customHeight="1">
      <c r="A2" s="23" t="s">
        <v>22</v>
      </c>
      <c r="B2" s="134" t="s">
        <v>1</v>
      </c>
      <c r="C2" s="134"/>
      <c r="D2" s="134"/>
      <c r="E2" s="134"/>
      <c r="F2" s="134"/>
      <c r="G2" s="3" t="s">
        <v>23</v>
      </c>
    </row>
    <row r="3" spans="1:7" ht="10.8" customHeight="1">
      <c r="A3" s="23" t="s">
        <v>24</v>
      </c>
      <c r="B3" s="134" t="s">
        <v>25</v>
      </c>
      <c r="C3" s="134"/>
      <c r="D3" s="134"/>
      <c r="E3" s="134"/>
      <c r="F3" s="134"/>
      <c r="G3" s="3" t="s">
        <v>23</v>
      </c>
    </row>
    <row r="4" spans="1:7" ht="13.8" customHeight="1">
      <c r="A4" s="23" t="s">
        <v>26</v>
      </c>
      <c r="B4" s="142">
        <v>4201337670008</v>
      </c>
      <c r="C4" s="142"/>
      <c r="D4" s="142"/>
      <c r="E4" s="142"/>
      <c r="F4" s="142"/>
      <c r="G4" s="3" t="s">
        <v>23</v>
      </c>
    </row>
    <row r="5" spans="1:7" ht="10.8" customHeight="1">
      <c r="A5" s="23" t="s">
        <v>27</v>
      </c>
      <c r="B5" s="159" t="s">
        <v>6</v>
      </c>
      <c r="C5" s="134"/>
      <c r="D5" s="134"/>
      <c r="E5" s="134"/>
      <c r="F5" s="134"/>
      <c r="G5" s="3" t="s">
        <v>23</v>
      </c>
    </row>
    <row r="6" spans="1:7" ht="13.8" customHeight="1">
      <c r="A6" s="23" t="s">
        <v>28</v>
      </c>
      <c r="B6" s="134" t="s">
        <v>7</v>
      </c>
      <c r="C6" s="134"/>
      <c r="D6" s="134"/>
      <c r="E6" s="134"/>
      <c r="F6" s="134"/>
      <c r="G6" s="3" t="s">
        <v>23</v>
      </c>
    </row>
    <row r="7" spans="1:7" ht="14.7" customHeight="1">
      <c r="A7" s="23" t="s">
        <v>23</v>
      </c>
      <c r="B7" s="134" t="s">
        <v>23</v>
      </c>
      <c r="C7" s="134"/>
      <c r="D7" s="134"/>
      <c r="E7" s="134"/>
      <c r="F7" s="134"/>
      <c r="G7" s="24" t="s">
        <v>54</v>
      </c>
    </row>
    <row r="8" spans="1:7" ht="14.7" customHeight="1">
      <c r="A8" s="135" t="s">
        <v>55</v>
      </c>
      <c r="B8" s="135"/>
      <c r="C8" s="135"/>
      <c r="D8" s="135"/>
      <c r="E8" s="135"/>
      <c r="F8" s="135"/>
      <c r="G8" s="135"/>
    </row>
    <row r="10" spans="1:7" ht="14.7" customHeight="1">
      <c r="A10" s="158" t="s">
        <v>56</v>
      </c>
      <c r="B10" s="158"/>
      <c r="C10" s="141" t="s">
        <v>0</v>
      </c>
      <c r="D10" s="141"/>
      <c r="E10" s="141"/>
      <c r="F10" s="141"/>
      <c r="G10" s="141"/>
    </row>
    <row r="11" spans="1:7" ht="14.7" customHeight="1">
      <c r="A11" s="141" t="s">
        <v>57</v>
      </c>
      <c r="B11" s="141"/>
      <c r="C11" s="141"/>
      <c r="D11" s="141"/>
      <c r="E11" s="141"/>
      <c r="F11" s="141"/>
      <c r="G11" s="141"/>
    </row>
    <row r="12" spans="1:7" ht="14.7" customHeight="1">
      <c r="A12" s="158" t="s">
        <v>58</v>
      </c>
      <c r="B12" s="158"/>
      <c r="C12" s="160">
        <v>2530498.5</v>
      </c>
      <c r="D12" s="160"/>
      <c r="E12" s="160"/>
      <c r="F12" s="160"/>
      <c r="G12" s="160"/>
    </row>
    <row r="14" spans="1:7" ht="14.7" customHeight="1">
      <c r="A14" s="137" t="s">
        <v>59</v>
      </c>
      <c r="B14" s="157"/>
      <c r="C14" s="138"/>
      <c r="D14" s="137" t="s">
        <v>10</v>
      </c>
      <c r="E14" s="138"/>
      <c r="F14" s="137" t="s">
        <v>60</v>
      </c>
      <c r="G14" s="138"/>
    </row>
    <row r="15" spans="1:7" ht="14.7" customHeight="1">
      <c r="A15" s="131" t="s">
        <v>61</v>
      </c>
      <c r="B15" s="154"/>
      <c r="C15" s="132"/>
      <c r="D15" s="155">
        <v>49757.48</v>
      </c>
      <c r="E15" s="156"/>
      <c r="F15" s="150">
        <f t="shared" ref="F15:F20" si="0">ROUND(D15/D$23*100,2)</f>
        <v>60.59</v>
      </c>
      <c r="G15" s="151"/>
    </row>
    <row r="16" spans="1:7" ht="14.7" customHeight="1">
      <c r="A16" s="131" t="s">
        <v>62</v>
      </c>
      <c r="B16" s="154"/>
      <c r="C16" s="132"/>
      <c r="D16" s="155">
        <v>14400</v>
      </c>
      <c r="E16" s="156"/>
      <c r="F16" s="150">
        <f t="shared" si="0"/>
        <v>17.54</v>
      </c>
      <c r="G16" s="151"/>
    </row>
    <row r="17" spans="1:7" ht="14.7" customHeight="1">
      <c r="A17" s="131" t="s">
        <v>214</v>
      </c>
      <c r="B17" s="154"/>
      <c r="C17" s="132"/>
      <c r="D17" s="161">
        <f>6477</f>
        <v>6477</v>
      </c>
      <c r="E17" s="162"/>
      <c r="F17" s="150">
        <f t="shared" si="0"/>
        <v>7.89</v>
      </c>
      <c r="G17" s="151"/>
    </row>
    <row r="18" spans="1:7" ht="14.7" customHeight="1">
      <c r="A18" s="131" t="s">
        <v>63</v>
      </c>
      <c r="B18" s="154"/>
      <c r="C18" s="132"/>
      <c r="D18" s="155">
        <v>2801.05</v>
      </c>
      <c r="E18" s="156"/>
      <c r="F18" s="150">
        <f>ROUND(D18/D$23*100,2)+0.01</f>
        <v>3.42</v>
      </c>
      <c r="G18" s="151"/>
    </row>
    <row r="19" spans="1:7" ht="14.7" customHeight="1">
      <c r="A19" s="131" t="s">
        <v>64</v>
      </c>
      <c r="B19" s="154"/>
      <c r="C19" s="132"/>
      <c r="D19" s="155">
        <v>5500</v>
      </c>
      <c r="E19" s="156"/>
      <c r="F19" s="150">
        <f t="shared" si="0"/>
        <v>6.7</v>
      </c>
      <c r="G19" s="151"/>
    </row>
    <row r="20" spans="1:7" ht="14.7" customHeight="1">
      <c r="A20" s="131" t="s">
        <v>65</v>
      </c>
      <c r="B20" s="154"/>
      <c r="C20" s="132"/>
      <c r="D20" s="155">
        <v>538.20000000000005</v>
      </c>
      <c r="E20" s="156"/>
      <c r="F20" s="150">
        <f t="shared" si="0"/>
        <v>0.66</v>
      </c>
      <c r="G20" s="151"/>
    </row>
    <row r="21" spans="1:7" ht="14.7" customHeight="1">
      <c r="A21" s="131" t="s">
        <v>66</v>
      </c>
      <c r="B21" s="154"/>
      <c r="C21" s="132"/>
      <c r="D21" s="155">
        <v>291.8</v>
      </c>
      <c r="E21" s="156"/>
      <c r="F21" s="150">
        <f>ROUND(D21/D$23*100,2)+0.01</f>
        <v>0.37</v>
      </c>
      <c r="G21" s="151"/>
    </row>
    <row r="22" spans="1:7" ht="14.7" customHeight="1">
      <c r="A22" s="25" t="s">
        <v>70</v>
      </c>
      <c r="B22" s="26"/>
      <c r="C22" s="27"/>
      <c r="D22" s="28"/>
      <c r="E22" s="29">
        <v>2351.75</v>
      </c>
      <c r="F22" s="150">
        <f>ROUND(E22/D$23*100,2)</f>
        <v>2.86</v>
      </c>
      <c r="G22" s="151"/>
    </row>
    <row r="23" spans="1:7" ht="14.7" customHeight="1">
      <c r="A23" s="129" t="s">
        <v>67</v>
      </c>
      <c r="B23" s="145"/>
      <c r="C23" s="130"/>
      <c r="D23" s="152">
        <f>SUM(D15:E22)</f>
        <v>82117.280000000013</v>
      </c>
      <c r="E23" s="153"/>
      <c r="F23" s="150">
        <f>SUM(F15:G22)</f>
        <v>100.03</v>
      </c>
      <c r="G23" s="151"/>
    </row>
    <row r="24" spans="1:7" ht="14.7" customHeight="1">
      <c r="A24" s="129" t="s">
        <v>68</v>
      </c>
      <c r="B24" s="145"/>
      <c r="C24" s="130"/>
      <c r="D24" s="152">
        <v>2487748.9300000002</v>
      </c>
      <c r="E24" s="153"/>
      <c r="F24" s="150"/>
      <c r="G24" s="151"/>
    </row>
    <row r="25" spans="1:7" ht="14.7" customHeight="1">
      <c r="A25" s="129" t="s">
        <v>69</v>
      </c>
      <c r="B25" s="145"/>
      <c r="C25" s="130"/>
      <c r="D25" s="146">
        <f>ROUND(D23/D$24*100,2)</f>
        <v>3.3</v>
      </c>
      <c r="E25" s="147"/>
      <c r="F25" s="148"/>
      <c r="G25" s="149"/>
    </row>
    <row r="28" spans="1:7" ht="14.7" customHeight="1">
      <c r="A28" s="139" t="s">
        <v>161</v>
      </c>
      <c r="B28" s="139"/>
      <c r="F28" s="103" t="s">
        <v>199</v>
      </c>
      <c r="G28" s="103"/>
    </row>
    <row r="29" spans="1:7" ht="14.7" customHeight="1">
      <c r="A29" s="139" t="s">
        <v>163</v>
      </c>
      <c r="B29" s="139"/>
      <c r="F29" s="103" t="s">
        <v>200</v>
      </c>
      <c r="G29" s="103"/>
    </row>
    <row r="30" spans="1:7" ht="14.7" customHeight="1">
      <c r="A30" s="37" t="s">
        <v>210</v>
      </c>
      <c r="B30" s="37"/>
      <c r="F30" s="102"/>
      <c r="G30" s="102"/>
    </row>
    <row r="31" spans="1:7" ht="14.7" customHeight="1" thickBot="1">
      <c r="A31" s="140"/>
      <c r="B31" s="140"/>
      <c r="F31" s="115" t="s">
        <v>208</v>
      </c>
      <c r="G31" s="115"/>
    </row>
  </sheetData>
  <mergeCells count="50">
    <mergeCell ref="A28:B28"/>
    <mergeCell ref="A29:B29"/>
    <mergeCell ref="A31:B31"/>
    <mergeCell ref="A12:B12"/>
    <mergeCell ref="C12:G12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B1:F1"/>
    <mergeCell ref="B2:F2"/>
    <mergeCell ref="B3:F3"/>
    <mergeCell ref="B4:F4"/>
    <mergeCell ref="B5:F5"/>
    <mergeCell ref="B6:F6"/>
    <mergeCell ref="B7:F7"/>
    <mergeCell ref="A8:G8"/>
    <mergeCell ref="A10:B10"/>
    <mergeCell ref="C10:G10"/>
    <mergeCell ref="A11:G11"/>
    <mergeCell ref="A14:C14"/>
    <mergeCell ref="D14:E14"/>
    <mergeCell ref="F14:G14"/>
    <mergeCell ref="A15:C15"/>
    <mergeCell ref="D15:E15"/>
    <mergeCell ref="F15:G15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F22:G22"/>
    <mergeCell ref="A23:C23"/>
    <mergeCell ref="D23:E23"/>
    <mergeCell ref="F23:G23"/>
    <mergeCell ref="A24:C24"/>
    <mergeCell ref="D24:E24"/>
    <mergeCell ref="F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opLeftCell="A13" workbookViewId="0">
      <selection activeCell="H23" sqref="H23"/>
    </sheetView>
  </sheetViews>
  <sheetFormatPr defaultRowHeight="11.4"/>
  <cols>
    <col min="1" max="1" width="1.6640625" style="75" customWidth="1"/>
    <col min="2" max="2" width="43.33203125" style="75" customWidth="1"/>
    <col min="3" max="5" width="13.6640625" style="75" customWidth="1"/>
    <col min="6" max="6" width="9.109375" style="75" bestFit="1" customWidth="1"/>
    <col min="7" max="256" width="8.88671875" style="75"/>
    <col min="257" max="257" width="1.6640625" style="75" customWidth="1"/>
    <col min="258" max="258" width="43.33203125" style="75" customWidth="1"/>
    <col min="259" max="261" width="13.6640625" style="75" customWidth="1"/>
    <col min="262" max="262" width="9.109375" style="75" bestFit="1" customWidth="1"/>
    <col min="263" max="512" width="8.88671875" style="75"/>
    <col min="513" max="513" width="1.6640625" style="75" customWidth="1"/>
    <col min="514" max="514" width="43.33203125" style="75" customWidth="1"/>
    <col min="515" max="517" width="13.6640625" style="75" customWidth="1"/>
    <col min="518" max="518" width="9.109375" style="75" bestFit="1" customWidth="1"/>
    <col min="519" max="768" width="8.88671875" style="75"/>
    <col min="769" max="769" width="1.6640625" style="75" customWidth="1"/>
    <col min="770" max="770" width="43.33203125" style="75" customWidth="1"/>
    <col min="771" max="773" width="13.6640625" style="75" customWidth="1"/>
    <col min="774" max="774" width="9.109375" style="75" bestFit="1" customWidth="1"/>
    <col min="775" max="1024" width="8.88671875" style="75"/>
    <col min="1025" max="1025" width="1.6640625" style="75" customWidth="1"/>
    <col min="1026" max="1026" width="43.33203125" style="75" customWidth="1"/>
    <col min="1027" max="1029" width="13.6640625" style="75" customWidth="1"/>
    <col min="1030" max="1030" width="9.109375" style="75" bestFit="1" customWidth="1"/>
    <col min="1031" max="1280" width="8.88671875" style="75"/>
    <col min="1281" max="1281" width="1.6640625" style="75" customWidth="1"/>
    <col min="1282" max="1282" width="43.33203125" style="75" customWidth="1"/>
    <col min="1283" max="1285" width="13.6640625" style="75" customWidth="1"/>
    <col min="1286" max="1286" width="9.109375" style="75" bestFit="1" customWidth="1"/>
    <col min="1287" max="1536" width="8.88671875" style="75"/>
    <col min="1537" max="1537" width="1.6640625" style="75" customWidth="1"/>
    <col min="1538" max="1538" width="43.33203125" style="75" customWidth="1"/>
    <col min="1539" max="1541" width="13.6640625" style="75" customWidth="1"/>
    <col min="1542" max="1542" width="9.109375" style="75" bestFit="1" customWidth="1"/>
    <col min="1543" max="1792" width="8.88671875" style="75"/>
    <col min="1793" max="1793" width="1.6640625" style="75" customWidth="1"/>
    <col min="1794" max="1794" width="43.33203125" style="75" customWidth="1"/>
    <col min="1795" max="1797" width="13.6640625" style="75" customWidth="1"/>
    <col min="1798" max="1798" width="9.109375" style="75" bestFit="1" customWidth="1"/>
    <col min="1799" max="2048" width="8.88671875" style="75"/>
    <col min="2049" max="2049" width="1.6640625" style="75" customWidth="1"/>
    <col min="2050" max="2050" width="43.33203125" style="75" customWidth="1"/>
    <col min="2051" max="2053" width="13.6640625" style="75" customWidth="1"/>
    <col min="2054" max="2054" width="9.109375" style="75" bestFit="1" customWidth="1"/>
    <col min="2055" max="2304" width="8.88671875" style="75"/>
    <col min="2305" max="2305" width="1.6640625" style="75" customWidth="1"/>
    <col min="2306" max="2306" width="43.33203125" style="75" customWidth="1"/>
    <col min="2307" max="2309" width="13.6640625" style="75" customWidth="1"/>
    <col min="2310" max="2310" width="9.109375" style="75" bestFit="1" customWidth="1"/>
    <col min="2311" max="2560" width="8.88671875" style="75"/>
    <col min="2561" max="2561" width="1.6640625" style="75" customWidth="1"/>
    <col min="2562" max="2562" width="43.33203125" style="75" customWidth="1"/>
    <col min="2563" max="2565" width="13.6640625" style="75" customWidth="1"/>
    <col min="2566" max="2566" width="9.109375" style="75" bestFit="1" customWidth="1"/>
    <col min="2567" max="2816" width="8.88671875" style="75"/>
    <col min="2817" max="2817" width="1.6640625" style="75" customWidth="1"/>
    <col min="2818" max="2818" width="43.33203125" style="75" customWidth="1"/>
    <col min="2819" max="2821" width="13.6640625" style="75" customWidth="1"/>
    <col min="2822" max="2822" width="9.109375" style="75" bestFit="1" customWidth="1"/>
    <col min="2823" max="3072" width="8.88671875" style="75"/>
    <col min="3073" max="3073" width="1.6640625" style="75" customWidth="1"/>
    <col min="3074" max="3074" width="43.33203125" style="75" customWidth="1"/>
    <col min="3075" max="3077" width="13.6640625" style="75" customWidth="1"/>
    <col min="3078" max="3078" width="9.109375" style="75" bestFit="1" customWidth="1"/>
    <col min="3079" max="3328" width="8.88671875" style="75"/>
    <col min="3329" max="3329" width="1.6640625" style="75" customWidth="1"/>
    <col min="3330" max="3330" width="43.33203125" style="75" customWidth="1"/>
    <col min="3331" max="3333" width="13.6640625" style="75" customWidth="1"/>
    <col min="3334" max="3334" width="9.109375" style="75" bestFit="1" customWidth="1"/>
    <col min="3335" max="3584" width="8.88671875" style="75"/>
    <col min="3585" max="3585" width="1.6640625" style="75" customWidth="1"/>
    <col min="3586" max="3586" width="43.33203125" style="75" customWidth="1"/>
    <col min="3587" max="3589" width="13.6640625" style="75" customWidth="1"/>
    <col min="3590" max="3590" width="9.109375" style="75" bestFit="1" customWidth="1"/>
    <col min="3591" max="3840" width="8.88671875" style="75"/>
    <col min="3841" max="3841" width="1.6640625" style="75" customWidth="1"/>
    <col min="3842" max="3842" width="43.33203125" style="75" customWidth="1"/>
    <col min="3843" max="3845" width="13.6640625" style="75" customWidth="1"/>
    <col min="3846" max="3846" width="9.109375" style="75" bestFit="1" customWidth="1"/>
    <col min="3847" max="4096" width="8.88671875" style="75"/>
    <col min="4097" max="4097" width="1.6640625" style="75" customWidth="1"/>
    <col min="4098" max="4098" width="43.33203125" style="75" customWidth="1"/>
    <col min="4099" max="4101" width="13.6640625" style="75" customWidth="1"/>
    <col min="4102" max="4102" width="9.109375" style="75" bestFit="1" customWidth="1"/>
    <col min="4103" max="4352" width="8.88671875" style="75"/>
    <col min="4353" max="4353" width="1.6640625" style="75" customWidth="1"/>
    <col min="4354" max="4354" width="43.33203125" style="75" customWidth="1"/>
    <col min="4355" max="4357" width="13.6640625" style="75" customWidth="1"/>
    <col min="4358" max="4358" width="9.109375" style="75" bestFit="1" customWidth="1"/>
    <col min="4359" max="4608" width="8.88671875" style="75"/>
    <col min="4609" max="4609" width="1.6640625" style="75" customWidth="1"/>
    <col min="4610" max="4610" width="43.33203125" style="75" customWidth="1"/>
    <col min="4611" max="4613" width="13.6640625" style="75" customWidth="1"/>
    <col min="4614" max="4614" width="9.109375" style="75" bestFit="1" customWidth="1"/>
    <col min="4615" max="4864" width="8.88671875" style="75"/>
    <col min="4865" max="4865" width="1.6640625" style="75" customWidth="1"/>
    <col min="4866" max="4866" width="43.33203125" style="75" customWidth="1"/>
    <col min="4867" max="4869" width="13.6640625" style="75" customWidth="1"/>
    <col min="4870" max="4870" width="9.109375" style="75" bestFit="1" customWidth="1"/>
    <col min="4871" max="5120" width="8.88671875" style="75"/>
    <col min="5121" max="5121" width="1.6640625" style="75" customWidth="1"/>
    <col min="5122" max="5122" width="43.33203125" style="75" customWidth="1"/>
    <col min="5123" max="5125" width="13.6640625" style="75" customWidth="1"/>
    <col min="5126" max="5126" width="9.109375" style="75" bestFit="1" customWidth="1"/>
    <col min="5127" max="5376" width="8.88671875" style="75"/>
    <col min="5377" max="5377" width="1.6640625" style="75" customWidth="1"/>
    <col min="5378" max="5378" width="43.33203125" style="75" customWidth="1"/>
    <col min="5379" max="5381" width="13.6640625" style="75" customWidth="1"/>
    <col min="5382" max="5382" width="9.109375" style="75" bestFit="1" customWidth="1"/>
    <col min="5383" max="5632" width="8.88671875" style="75"/>
    <col min="5633" max="5633" width="1.6640625" style="75" customWidth="1"/>
    <col min="5634" max="5634" width="43.33203125" style="75" customWidth="1"/>
    <col min="5635" max="5637" width="13.6640625" style="75" customWidth="1"/>
    <col min="5638" max="5638" width="9.109375" style="75" bestFit="1" customWidth="1"/>
    <col min="5639" max="5888" width="8.88671875" style="75"/>
    <col min="5889" max="5889" width="1.6640625" style="75" customWidth="1"/>
    <col min="5890" max="5890" width="43.33203125" style="75" customWidth="1"/>
    <col min="5891" max="5893" width="13.6640625" style="75" customWidth="1"/>
    <col min="5894" max="5894" width="9.109375" style="75" bestFit="1" customWidth="1"/>
    <col min="5895" max="6144" width="8.88671875" style="75"/>
    <col min="6145" max="6145" width="1.6640625" style="75" customWidth="1"/>
    <col min="6146" max="6146" width="43.33203125" style="75" customWidth="1"/>
    <col min="6147" max="6149" width="13.6640625" style="75" customWidth="1"/>
    <col min="6150" max="6150" width="9.109375" style="75" bestFit="1" customWidth="1"/>
    <col min="6151" max="6400" width="8.88671875" style="75"/>
    <col min="6401" max="6401" width="1.6640625" style="75" customWidth="1"/>
    <col min="6402" max="6402" width="43.33203125" style="75" customWidth="1"/>
    <col min="6403" max="6405" width="13.6640625" style="75" customWidth="1"/>
    <col min="6406" max="6406" width="9.109375" style="75" bestFit="1" customWidth="1"/>
    <col min="6407" max="6656" width="8.88671875" style="75"/>
    <col min="6657" max="6657" width="1.6640625" style="75" customWidth="1"/>
    <col min="6658" max="6658" width="43.33203125" style="75" customWidth="1"/>
    <col min="6659" max="6661" width="13.6640625" style="75" customWidth="1"/>
    <col min="6662" max="6662" width="9.109375" style="75" bestFit="1" customWidth="1"/>
    <col min="6663" max="6912" width="8.88671875" style="75"/>
    <col min="6913" max="6913" width="1.6640625" style="75" customWidth="1"/>
    <col min="6914" max="6914" width="43.33203125" style="75" customWidth="1"/>
    <col min="6915" max="6917" width="13.6640625" style="75" customWidth="1"/>
    <col min="6918" max="6918" width="9.109375" style="75" bestFit="1" customWidth="1"/>
    <col min="6919" max="7168" width="8.88671875" style="75"/>
    <col min="7169" max="7169" width="1.6640625" style="75" customWidth="1"/>
    <col min="7170" max="7170" width="43.33203125" style="75" customWidth="1"/>
    <col min="7171" max="7173" width="13.6640625" style="75" customWidth="1"/>
    <col min="7174" max="7174" width="9.109375" style="75" bestFit="1" customWidth="1"/>
    <col min="7175" max="7424" width="8.88671875" style="75"/>
    <col min="7425" max="7425" width="1.6640625" style="75" customWidth="1"/>
    <col min="7426" max="7426" width="43.33203125" style="75" customWidth="1"/>
    <col min="7427" max="7429" width="13.6640625" style="75" customWidth="1"/>
    <col min="7430" max="7430" width="9.109375" style="75" bestFit="1" customWidth="1"/>
    <col min="7431" max="7680" width="8.88671875" style="75"/>
    <col min="7681" max="7681" width="1.6640625" style="75" customWidth="1"/>
    <col min="7682" max="7682" width="43.33203125" style="75" customWidth="1"/>
    <col min="7683" max="7685" width="13.6640625" style="75" customWidth="1"/>
    <col min="7686" max="7686" width="9.109375" style="75" bestFit="1" customWidth="1"/>
    <col min="7687" max="7936" width="8.88671875" style="75"/>
    <col min="7937" max="7937" width="1.6640625" style="75" customWidth="1"/>
    <col min="7938" max="7938" width="43.33203125" style="75" customWidth="1"/>
    <col min="7939" max="7941" width="13.6640625" style="75" customWidth="1"/>
    <col min="7942" max="7942" width="9.109375" style="75" bestFit="1" customWidth="1"/>
    <col min="7943" max="8192" width="8.88671875" style="75"/>
    <col min="8193" max="8193" width="1.6640625" style="75" customWidth="1"/>
    <col min="8194" max="8194" width="43.33203125" style="75" customWidth="1"/>
    <col min="8195" max="8197" width="13.6640625" style="75" customWidth="1"/>
    <col min="8198" max="8198" width="9.109375" style="75" bestFit="1" customWidth="1"/>
    <col min="8199" max="8448" width="8.88671875" style="75"/>
    <col min="8449" max="8449" width="1.6640625" style="75" customWidth="1"/>
    <col min="8450" max="8450" width="43.33203125" style="75" customWidth="1"/>
    <col min="8451" max="8453" width="13.6640625" style="75" customWidth="1"/>
    <col min="8454" max="8454" width="9.109375" style="75" bestFit="1" customWidth="1"/>
    <col min="8455" max="8704" width="8.88671875" style="75"/>
    <col min="8705" max="8705" width="1.6640625" style="75" customWidth="1"/>
    <col min="8706" max="8706" width="43.33203125" style="75" customWidth="1"/>
    <col min="8707" max="8709" width="13.6640625" style="75" customWidth="1"/>
    <col min="8710" max="8710" width="9.109375" style="75" bestFit="1" customWidth="1"/>
    <col min="8711" max="8960" width="8.88671875" style="75"/>
    <col min="8961" max="8961" width="1.6640625" style="75" customWidth="1"/>
    <col min="8962" max="8962" width="43.33203125" style="75" customWidth="1"/>
    <col min="8963" max="8965" width="13.6640625" style="75" customWidth="1"/>
    <col min="8966" max="8966" width="9.109375" style="75" bestFit="1" customWidth="1"/>
    <col min="8967" max="9216" width="8.88671875" style="75"/>
    <col min="9217" max="9217" width="1.6640625" style="75" customWidth="1"/>
    <col min="9218" max="9218" width="43.33203125" style="75" customWidth="1"/>
    <col min="9219" max="9221" width="13.6640625" style="75" customWidth="1"/>
    <col min="9222" max="9222" width="9.109375" style="75" bestFit="1" customWidth="1"/>
    <col min="9223" max="9472" width="8.88671875" style="75"/>
    <col min="9473" max="9473" width="1.6640625" style="75" customWidth="1"/>
    <col min="9474" max="9474" width="43.33203125" style="75" customWidth="1"/>
    <col min="9475" max="9477" width="13.6640625" style="75" customWidth="1"/>
    <col min="9478" max="9478" width="9.109375" style="75" bestFit="1" customWidth="1"/>
    <col min="9479" max="9728" width="8.88671875" style="75"/>
    <col min="9729" max="9729" width="1.6640625" style="75" customWidth="1"/>
    <col min="9730" max="9730" width="43.33203125" style="75" customWidth="1"/>
    <col min="9731" max="9733" width="13.6640625" style="75" customWidth="1"/>
    <col min="9734" max="9734" width="9.109375" style="75" bestFit="1" customWidth="1"/>
    <col min="9735" max="9984" width="8.88671875" style="75"/>
    <col min="9985" max="9985" width="1.6640625" style="75" customWidth="1"/>
    <col min="9986" max="9986" width="43.33203125" style="75" customWidth="1"/>
    <col min="9987" max="9989" width="13.6640625" style="75" customWidth="1"/>
    <col min="9990" max="9990" width="9.109375" style="75" bestFit="1" customWidth="1"/>
    <col min="9991" max="10240" width="8.88671875" style="75"/>
    <col min="10241" max="10241" width="1.6640625" style="75" customWidth="1"/>
    <col min="10242" max="10242" width="43.33203125" style="75" customWidth="1"/>
    <col min="10243" max="10245" width="13.6640625" style="75" customWidth="1"/>
    <col min="10246" max="10246" width="9.109375" style="75" bestFit="1" customWidth="1"/>
    <col min="10247" max="10496" width="8.88671875" style="75"/>
    <col min="10497" max="10497" width="1.6640625" style="75" customWidth="1"/>
    <col min="10498" max="10498" width="43.33203125" style="75" customWidth="1"/>
    <col min="10499" max="10501" width="13.6640625" style="75" customWidth="1"/>
    <col min="10502" max="10502" width="9.109375" style="75" bestFit="1" customWidth="1"/>
    <col min="10503" max="10752" width="8.88671875" style="75"/>
    <col min="10753" max="10753" width="1.6640625" style="75" customWidth="1"/>
    <col min="10754" max="10754" width="43.33203125" style="75" customWidth="1"/>
    <col min="10755" max="10757" width="13.6640625" style="75" customWidth="1"/>
    <col min="10758" max="10758" width="9.109375" style="75" bestFit="1" customWidth="1"/>
    <col min="10759" max="11008" width="8.88671875" style="75"/>
    <col min="11009" max="11009" width="1.6640625" style="75" customWidth="1"/>
    <col min="11010" max="11010" width="43.33203125" style="75" customWidth="1"/>
    <col min="11011" max="11013" width="13.6640625" style="75" customWidth="1"/>
    <col min="11014" max="11014" width="9.109375" style="75" bestFit="1" customWidth="1"/>
    <col min="11015" max="11264" width="8.88671875" style="75"/>
    <col min="11265" max="11265" width="1.6640625" style="75" customWidth="1"/>
    <col min="11266" max="11266" width="43.33203125" style="75" customWidth="1"/>
    <col min="11267" max="11269" width="13.6640625" style="75" customWidth="1"/>
    <col min="11270" max="11270" width="9.109375" style="75" bestFit="1" customWidth="1"/>
    <col min="11271" max="11520" width="8.88671875" style="75"/>
    <col min="11521" max="11521" width="1.6640625" style="75" customWidth="1"/>
    <col min="11522" max="11522" width="43.33203125" style="75" customWidth="1"/>
    <col min="11523" max="11525" width="13.6640625" style="75" customWidth="1"/>
    <col min="11526" max="11526" width="9.109375" style="75" bestFit="1" customWidth="1"/>
    <col min="11527" max="11776" width="8.88671875" style="75"/>
    <col min="11777" max="11777" width="1.6640625" style="75" customWidth="1"/>
    <col min="11778" max="11778" width="43.33203125" style="75" customWidth="1"/>
    <col min="11779" max="11781" width="13.6640625" style="75" customWidth="1"/>
    <col min="11782" max="11782" width="9.109375" style="75" bestFit="1" customWidth="1"/>
    <col min="11783" max="12032" width="8.88671875" style="75"/>
    <col min="12033" max="12033" width="1.6640625" style="75" customWidth="1"/>
    <col min="12034" max="12034" width="43.33203125" style="75" customWidth="1"/>
    <col min="12035" max="12037" width="13.6640625" style="75" customWidth="1"/>
    <col min="12038" max="12038" width="9.109375" style="75" bestFit="1" customWidth="1"/>
    <col min="12039" max="12288" width="8.88671875" style="75"/>
    <col min="12289" max="12289" width="1.6640625" style="75" customWidth="1"/>
    <col min="12290" max="12290" width="43.33203125" style="75" customWidth="1"/>
    <col min="12291" max="12293" width="13.6640625" style="75" customWidth="1"/>
    <col min="12294" max="12294" width="9.109375" style="75" bestFit="1" customWidth="1"/>
    <col min="12295" max="12544" width="8.88671875" style="75"/>
    <col min="12545" max="12545" width="1.6640625" style="75" customWidth="1"/>
    <col min="12546" max="12546" width="43.33203125" style="75" customWidth="1"/>
    <col min="12547" max="12549" width="13.6640625" style="75" customWidth="1"/>
    <col min="12550" max="12550" width="9.109375" style="75" bestFit="1" customWidth="1"/>
    <col min="12551" max="12800" width="8.88671875" style="75"/>
    <col min="12801" max="12801" width="1.6640625" style="75" customWidth="1"/>
    <col min="12802" max="12802" width="43.33203125" style="75" customWidth="1"/>
    <col min="12803" max="12805" width="13.6640625" style="75" customWidth="1"/>
    <col min="12806" max="12806" width="9.109375" style="75" bestFit="1" customWidth="1"/>
    <col min="12807" max="13056" width="8.88671875" style="75"/>
    <col min="13057" max="13057" width="1.6640625" style="75" customWidth="1"/>
    <col min="13058" max="13058" width="43.33203125" style="75" customWidth="1"/>
    <col min="13059" max="13061" width="13.6640625" style="75" customWidth="1"/>
    <col min="13062" max="13062" width="9.109375" style="75" bestFit="1" customWidth="1"/>
    <col min="13063" max="13312" width="8.88671875" style="75"/>
    <col min="13313" max="13313" width="1.6640625" style="75" customWidth="1"/>
    <col min="13314" max="13314" width="43.33203125" style="75" customWidth="1"/>
    <col min="13315" max="13317" width="13.6640625" style="75" customWidth="1"/>
    <col min="13318" max="13318" width="9.109375" style="75" bestFit="1" customWidth="1"/>
    <col min="13319" max="13568" width="8.88671875" style="75"/>
    <col min="13569" max="13569" width="1.6640625" style="75" customWidth="1"/>
    <col min="13570" max="13570" width="43.33203125" style="75" customWidth="1"/>
    <col min="13571" max="13573" width="13.6640625" style="75" customWidth="1"/>
    <col min="13574" max="13574" width="9.109375" style="75" bestFit="1" customWidth="1"/>
    <col min="13575" max="13824" width="8.88671875" style="75"/>
    <col min="13825" max="13825" width="1.6640625" style="75" customWidth="1"/>
    <col min="13826" max="13826" width="43.33203125" style="75" customWidth="1"/>
    <col min="13827" max="13829" width="13.6640625" style="75" customWidth="1"/>
    <col min="13830" max="13830" width="9.109375" style="75" bestFit="1" customWidth="1"/>
    <col min="13831" max="14080" width="8.88671875" style="75"/>
    <col min="14081" max="14081" width="1.6640625" style="75" customWidth="1"/>
    <col min="14082" max="14082" width="43.33203125" style="75" customWidth="1"/>
    <col min="14083" max="14085" width="13.6640625" style="75" customWidth="1"/>
    <col min="14086" max="14086" width="9.109375" style="75" bestFit="1" customWidth="1"/>
    <col min="14087" max="14336" width="8.88671875" style="75"/>
    <col min="14337" max="14337" width="1.6640625" style="75" customWidth="1"/>
    <col min="14338" max="14338" width="43.33203125" style="75" customWidth="1"/>
    <col min="14339" max="14341" width="13.6640625" style="75" customWidth="1"/>
    <col min="14342" max="14342" width="9.109375" style="75" bestFit="1" customWidth="1"/>
    <col min="14343" max="14592" width="8.88671875" style="75"/>
    <col min="14593" max="14593" width="1.6640625" style="75" customWidth="1"/>
    <col min="14594" max="14594" width="43.33203125" style="75" customWidth="1"/>
    <col min="14595" max="14597" width="13.6640625" style="75" customWidth="1"/>
    <col min="14598" max="14598" width="9.109375" style="75" bestFit="1" customWidth="1"/>
    <col min="14599" max="14848" width="8.88671875" style="75"/>
    <col min="14849" max="14849" width="1.6640625" style="75" customWidth="1"/>
    <col min="14850" max="14850" width="43.33203125" style="75" customWidth="1"/>
    <col min="14851" max="14853" width="13.6640625" style="75" customWidth="1"/>
    <col min="14854" max="14854" width="9.109375" style="75" bestFit="1" customWidth="1"/>
    <col min="14855" max="15104" width="8.88671875" style="75"/>
    <col min="15105" max="15105" width="1.6640625" style="75" customWidth="1"/>
    <col min="15106" max="15106" width="43.33203125" style="75" customWidth="1"/>
    <col min="15107" max="15109" width="13.6640625" style="75" customWidth="1"/>
    <col min="15110" max="15110" width="9.109375" style="75" bestFit="1" customWidth="1"/>
    <col min="15111" max="15360" width="8.88671875" style="75"/>
    <col min="15361" max="15361" width="1.6640625" style="75" customWidth="1"/>
    <col min="15362" max="15362" width="43.33203125" style="75" customWidth="1"/>
    <col min="15363" max="15365" width="13.6640625" style="75" customWidth="1"/>
    <col min="15366" max="15366" width="9.109375" style="75" bestFit="1" customWidth="1"/>
    <col min="15367" max="15616" width="8.88671875" style="75"/>
    <col min="15617" max="15617" width="1.6640625" style="75" customWidth="1"/>
    <col min="15618" max="15618" width="43.33203125" style="75" customWidth="1"/>
    <col min="15619" max="15621" width="13.6640625" style="75" customWidth="1"/>
    <col min="15622" max="15622" width="9.109375" style="75" bestFit="1" customWidth="1"/>
    <col min="15623" max="15872" width="8.88671875" style="75"/>
    <col min="15873" max="15873" width="1.6640625" style="75" customWidth="1"/>
    <col min="15874" max="15874" width="43.33203125" style="75" customWidth="1"/>
    <col min="15875" max="15877" width="13.6640625" style="75" customWidth="1"/>
    <col min="15878" max="15878" width="9.109375" style="75" bestFit="1" customWidth="1"/>
    <col min="15879" max="16128" width="8.88671875" style="75"/>
    <col min="16129" max="16129" width="1.6640625" style="75" customWidth="1"/>
    <col min="16130" max="16130" width="43.33203125" style="75" customWidth="1"/>
    <col min="16131" max="16133" width="13.6640625" style="75" customWidth="1"/>
    <col min="16134" max="16134" width="9.109375" style="75" bestFit="1" customWidth="1"/>
    <col min="16135" max="16384" width="8.88671875" style="75"/>
  </cols>
  <sheetData>
    <row r="1" spans="1:5" ht="12">
      <c r="A1" s="73"/>
      <c r="B1" s="74" t="s">
        <v>100</v>
      </c>
      <c r="C1" s="164" t="s">
        <v>0</v>
      </c>
      <c r="D1" s="165"/>
      <c r="E1" s="73"/>
    </row>
    <row r="2" spans="1:5" ht="12">
      <c r="A2" s="73"/>
      <c r="B2" s="76" t="s">
        <v>101</v>
      </c>
      <c r="C2" s="166" t="s">
        <v>1</v>
      </c>
      <c r="D2" s="167"/>
      <c r="E2" s="167"/>
    </row>
    <row r="3" spans="1:5" ht="12">
      <c r="A3" s="73"/>
      <c r="B3" s="76" t="s">
        <v>2</v>
      </c>
      <c r="C3" s="77" t="s">
        <v>25</v>
      </c>
      <c r="D3" s="78"/>
      <c r="E3" s="78"/>
    </row>
    <row r="4" spans="1:5" ht="12">
      <c r="A4" s="73"/>
      <c r="B4" s="76" t="s">
        <v>3</v>
      </c>
      <c r="C4" s="168" t="s">
        <v>4</v>
      </c>
      <c r="D4" s="169"/>
      <c r="E4" s="170"/>
    </row>
    <row r="5" spans="1:5" ht="12">
      <c r="A5" s="73"/>
      <c r="B5" s="76" t="s">
        <v>5</v>
      </c>
      <c r="C5" s="79" t="s">
        <v>6</v>
      </c>
      <c r="D5" s="80"/>
      <c r="E5" s="81"/>
    </row>
    <row r="6" spans="1:5" ht="12.75" customHeight="1">
      <c r="A6" s="73"/>
      <c r="B6" s="76" t="s">
        <v>103</v>
      </c>
      <c r="C6" s="171" t="s">
        <v>7</v>
      </c>
      <c r="D6" s="172"/>
      <c r="E6" s="82" t="s">
        <v>185</v>
      </c>
    </row>
    <row r="7" spans="1:5">
      <c r="A7" s="73"/>
      <c r="B7" s="73"/>
      <c r="C7" s="73"/>
      <c r="D7" s="73"/>
      <c r="E7" s="73"/>
    </row>
    <row r="8" spans="1:5">
      <c r="A8" s="73"/>
      <c r="B8" s="73"/>
      <c r="C8" s="73"/>
      <c r="D8" s="73"/>
      <c r="E8" s="73"/>
    </row>
    <row r="9" spans="1:5" ht="52.5" customHeight="1">
      <c r="A9" s="73"/>
      <c r="B9" s="173" t="s">
        <v>186</v>
      </c>
      <c r="C9" s="173"/>
      <c r="D9" s="173"/>
      <c r="E9" s="173"/>
    </row>
    <row r="10" spans="1:5" ht="12">
      <c r="A10" s="73"/>
      <c r="B10" s="163" t="s">
        <v>187</v>
      </c>
      <c r="C10" s="163"/>
      <c r="D10" s="163"/>
      <c r="E10" s="163"/>
    </row>
    <row r="11" spans="1:5">
      <c r="A11" s="73"/>
      <c r="B11" s="73"/>
      <c r="C11" s="73"/>
      <c r="D11" s="73"/>
      <c r="E11" s="73"/>
    </row>
    <row r="12" spans="1:5">
      <c r="A12" s="73"/>
      <c r="B12" s="73"/>
      <c r="C12" s="73"/>
      <c r="D12" s="73"/>
      <c r="E12" s="73"/>
    </row>
    <row r="13" spans="1:5" s="84" customFormat="1" ht="12">
      <c r="A13" s="41"/>
      <c r="B13" s="83" t="s">
        <v>188</v>
      </c>
      <c r="C13" s="41"/>
      <c r="D13" s="41"/>
      <c r="E13" s="41"/>
    </row>
    <row r="14" spans="1:5" s="88" customFormat="1" ht="35.25" customHeight="1">
      <c r="A14" s="85"/>
      <c r="B14" s="86" t="s">
        <v>189</v>
      </c>
      <c r="C14" s="87" t="s">
        <v>190</v>
      </c>
      <c r="D14" s="87" t="s">
        <v>191</v>
      </c>
      <c r="E14" s="85"/>
    </row>
    <row r="15" spans="1:5" s="91" customFormat="1" ht="19.2" customHeight="1">
      <c r="A15" s="89"/>
      <c r="B15" s="90">
        <v>1</v>
      </c>
      <c r="C15" s="90">
        <v>2</v>
      </c>
      <c r="D15" s="90">
        <v>3</v>
      </c>
      <c r="E15" s="89"/>
    </row>
    <row r="16" spans="1:5" s="95" customFormat="1" ht="20.399999999999999" customHeight="1">
      <c r="A16" s="92"/>
      <c r="B16" s="93" t="s">
        <v>192</v>
      </c>
      <c r="C16" s="94">
        <v>2396430.8199999998</v>
      </c>
      <c r="D16" s="94">
        <f>ROUND(C16/C$21*100,2)</f>
        <v>93.4</v>
      </c>
      <c r="E16" s="92"/>
    </row>
    <row r="17" spans="1:6" s="95" customFormat="1" ht="15" customHeight="1">
      <c r="A17" s="92"/>
      <c r="B17" s="93" t="s">
        <v>202</v>
      </c>
      <c r="C17" s="94">
        <v>64211.29</v>
      </c>
      <c r="D17" s="94">
        <f t="shared" ref="D17:D19" si="0">ROUND(C17/C$21*100,2)</f>
        <v>2.5</v>
      </c>
      <c r="E17" s="92"/>
    </row>
    <row r="18" spans="1:6" s="95" customFormat="1" ht="15" customHeight="1">
      <c r="A18" s="92"/>
      <c r="B18" s="93" t="s">
        <v>203</v>
      </c>
      <c r="C18" s="94">
        <v>40900</v>
      </c>
      <c r="D18" s="94">
        <f t="shared" si="0"/>
        <v>1.59</v>
      </c>
      <c r="E18" s="92"/>
    </row>
    <row r="19" spans="1:6" s="95" customFormat="1" ht="15" customHeight="1">
      <c r="A19" s="92"/>
      <c r="B19" s="93" t="s">
        <v>204</v>
      </c>
      <c r="C19" s="94">
        <v>64211.29</v>
      </c>
      <c r="D19" s="94">
        <f t="shared" si="0"/>
        <v>2.5</v>
      </c>
      <c r="E19" s="92"/>
    </row>
    <row r="20" spans="1:6" s="95" customFormat="1" ht="15" customHeight="1">
      <c r="A20" s="92"/>
      <c r="B20" s="93"/>
      <c r="C20" s="94"/>
      <c r="D20" s="94"/>
      <c r="E20" s="92"/>
    </row>
    <row r="21" spans="1:6" s="95" customFormat="1" ht="15" customHeight="1">
      <c r="A21" s="92"/>
      <c r="B21" s="112" t="s">
        <v>193</v>
      </c>
      <c r="C21" s="113">
        <f>SUM(C16:C20)</f>
        <v>2565753.4</v>
      </c>
      <c r="D21" s="113">
        <f>SUM(D16:D20)</f>
        <v>99.990000000000009</v>
      </c>
      <c r="E21" s="92"/>
    </row>
    <row r="22" spans="1:6">
      <c r="A22" s="73"/>
      <c r="E22" s="73"/>
    </row>
    <row r="23" spans="1:6">
      <c r="A23" s="73"/>
      <c r="B23" s="73"/>
      <c r="C23" s="73"/>
      <c r="D23" s="73"/>
      <c r="E23" s="73"/>
    </row>
    <row r="24" spans="1:6">
      <c r="A24" s="73"/>
      <c r="B24" s="73"/>
      <c r="C24" s="96"/>
      <c r="D24" s="73"/>
      <c r="E24" s="73"/>
    </row>
    <row r="25" spans="1:6" s="88" customFormat="1" ht="10.199999999999999">
      <c r="A25" s="85"/>
      <c r="B25" s="97" t="s">
        <v>194</v>
      </c>
      <c r="C25" s="85"/>
      <c r="D25" s="85"/>
      <c r="E25" s="85"/>
    </row>
    <row r="26" spans="1:6" s="88" customFormat="1" ht="48" customHeight="1">
      <c r="A26" s="85"/>
      <c r="B26" s="86" t="s">
        <v>189</v>
      </c>
      <c r="C26" s="87" t="s">
        <v>190</v>
      </c>
      <c r="D26" s="87" t="s">
        <v>195</v>
      </c>
      <c r="E26" s="87" t="s">
        <v>196</v>
      </c>
    </row>
    <row r="27" spans="1:6" s="91" customFormat="1" ht="8.4">
      <c r="A27" s="89"/>
      <c r="B27" s="90">
        <v>1</v>
      </c>
      <c r="C27" s="90">
        <v>2</v>
      </c>
      <c r="D27" s="90">
        <v>3</v>
      </c>
      <c r="E27" s="90" t="s">
        <v>197</v>
      </c>
    </row>
    <row r="28" spans="1:6" ht="15" customHeight="1">
      <c r="A28" s="73"/>
      <c r="B28" s="93" t="s">
        <v>192</v>
      </c>
      <c r="C28" s="94">
        <v>932579.85</v>
      </c>
      <c r="D28" s="94">
        <v>6476.6099999999988</v>
      </c>
      <c r="E28" s="93">
        <f>ROUND(D28/C28,4)</f>
        <v>6.8999999999999999E-3</v>
      </c>
    </row>
    <row r="29" spans="1:6" ht="15" customHeight="1">
      <c r="A29" s="73"/>
      <c r="B29" s="111"/>
      <c r="C29" s="94"/>
      <c r="D29" s="98"/>
      <c r="E29" s="93"/>
    </row>
    <row r="30" spans="1:6" ht="15" customHeight="1">
      <c r="A30" s="73"/>
      <c r="B30" s="93"/>
      <c r="C30" s="94"/>
      <c r="D30" s="94"/>
      <c r="E30" s="93"/>
    </row>
    <row r="31" spans="1:6" ht="15" customHeight="1">
      <c r="A31" s="73"/>
      <c r="B31" s="93"/>
      <c r="C31" s="94"/>
      <c r="D31" s="94"/>
      <c r="E31" s="93"/>
      <c r="F31" s="99"/>
    </row>
    <row r="32" spans="1:6" ht="15" customHeight="1">
      <c r="A32" s="73"/>
      <c r="B32" s="100"/>
      <c r="C32" s="98"/>
      <c r="D32" s="98"/>
      <c r="E32" s="93"/>
    </row>
    <row r="33" spans="1:16" ht="15" customHeight="1">
      <c r="A33" s="73"/>
      <c r="B33" s="112" t="s">
        <v>193</v>
      </c>
      <c r="C33" s="113">
        <f>SUM(C28:C32)</f>
        <v>932579.85</v>
      </c>
      <c r="D33" s="113">
        <f>SUM(D28:D32)</f>
        <v>6476.6099999999988</v>
      </c>
      <c r="E33" s="114">
        <f>+D33/C33</f>
        <v>6.9448315873434311E-3</v>
      </c>
    </row>
    <row r="34" spans="1:16">
      <c r="A34" s="73"/>
      <c r="B34" s="101"/>
      <c r="C34" s="101"/>
      <c r="D34" s="73"/>
      <c r="E34" s="73"/>
    </row>
    <row r="35" spans="1:16">
      <c r="A35" s="73"/>
      <c r="B35" s="101" t="s">
        <v>206</v>
      </c>
      <c r="C35" s="101"/>
      <c r="D35" s="73"/>
      <c r="E35" s="73"/>
    </row>
    <row r="36" spans="1:16">
      <c r="A36" s="73"/>
      <c r="B36" s="101" t="s">
        <v>207</v>
      </c>
      <c r="C36" s="101"/>
      <c r="D36" s="73"/>
      <c r="E36" s="73"/>
    </row>
    <row r="37" spans="1:16">
      <c r="A37" s="73"/>
      <c r="B37" s="101"/>
      <c r="C37" s="101"/>
      <c r="D37" s="73"/>
      <c r="E37" s="73"/>
    </row>
    <row r="38" spans="1:16">
      <c r="A38" s="73"/>
      <c r="B38" s="101"/>
      <c r="C38" s="101"/>
      <c r="D38" s="73"/>
      <c r="E38" s="73"/>
    </row>
    <row r="39" spans="1:16" s="102" customFormat="1">
      <c r="B39" s="103" t="s">
        <v>198</v>
      </c>
      <c r="C39" s="104"/>
      <c r="D39" s="103" t="s">
        <v>199</v>
      </c>
      <c r="E39" s="103"/>
      <c r="I39" s="105"/>
    </row>
    <row r="40" spans="1:16" s="102" customFormat="1">
      <c r="B40" s="103" t="s">
        <v>205</v>
      </c>
      <c r="C40" s="104"/>
      <c r="D40" s="103" t="s">
        <v>200</v>
      </c>
      <c r="E40" s="103"/>
      <c r="I40" s="105"/>
      <c r="K40" s="103"/>
      <c r="P40" s="105"/>
    </row>
    <row r="41" spans="1:16" s="102" customFormat="1">
      <c r="C41" s="106"/>
      <c r="P41" s="105"/>
    </row>
    <row r="42" spans="1:16" s="102" customFormat="1">
      <c r="C42" s="106"/>
      <c r="P42" s="105"/>
    </row>
    <row r="43" spans="1:16" s="102" customFormat="1">
      <c r="A43" s="107"/>
      <c r="B43" s="108" t="s">
        <v>201</v>
      </c>
      <c r="C43" s="106"/>
      <c r="D43" s="104" t="s">
        <v>201</v>
      </c>
      <c r="E43" s="104"/>
      <c r="I43" s="104"/>
      <c r="K43" s="103"/>
    </row>
    <row r="44" spans="1:16" s="110" customFormat="1" ht="13.2">
      <c r="A44" s="109"/>
      <c r="B44" s="109"/>
      <c r="C44" s="109"/>
      <c r="D44" s="109"/>
      <c r="E44" s="109"/>
      <c r="F44" s="109"/>
    </row>
    <row r="45" spans="1:16">
      <c r="A45" s="73"/>
      <c r="B45" s="73"/>
      <c r="C45" s="96"/>
      <c r="D45" s="73"/>
    </row>
    <row r="46" spans="1:16">
      <c r="A46" s="73"/>
      <c r="B46" s="73"/>
      <c r="C46" s="73"/>
      <c r="D46" s="73"/>
    </row>
    <row r="47" spans="1:16">
      <c r="A47" s="73"/>
      <c r="B47" s="73"/>
      <c r="C47" s="73"/>
      <c r="D47" s="73"/>
    </row>
    <row r="48" spans="1:16">
      <c r="A48" s="73"/>
      <c r="B48" s="73"/>
      <c r="C48" s="73"/>
      <c r="D48" s="73"/>
    </row>
    <row r="49" spans="1:4">
      <c r="A49" s="73"/>
      <c r="B49" s="73"/>
      <c r="C49" s="73"/>
      <c r="D49" s="73"/>
    </row>
    <row r="50" spans="1:4">
      <c r="A50" s="73"/>
      <c r="B50" s="73"/>
      <c r="C50" s="73"/>
      <c r="D50" s="73"/>
    </row>
    <row r="51" spans="1:4">
      <c r="A51" s="73"/>
      <c r="B51" s="73"/>
      <c r="C51" s="73"/>
      <c r="D51" s="73"/>
    </row>
    <row r="52" spans="1:4">
      <c r="A52" s="73"/>
      <c r="B52" s="73"/>
      <c r="C52" s="73"/>
      <c r="D52" s="73"/>
    </row>
    <row r="53" spans="1:4">
      <c r="A53" s="73"/>
    </row>
    <row r="54" spans="1:4">
      <c r="A54" s="73"/>
    </row>
  </sheetData>
  <mergeCells count="6">
    <mergeCell ref="B10:E10"/>
    <mergeCell ref="C1:D1"/>
    <mergeCell ref="C2:E2"/>
    <mergeCell ref="C4:E4"/>
    <mergeCell ref="C6:D6"/>
    <mergeCell ref="B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D22" sqref="D22"/>
    </sheetView>
  </sheetViews>
  <sheetFormatPr defaultRowHeight="14.4"/>
  <cols>
    <col min="1" max="1" width="24.33203125" customWidth="1"/>
    <col min="2" max="2" width="17.88671875" customWidth="1"/>
    <col min="3" max="3" width="16.88671875" customWidth="1"/>
    <col min="4" max="4" width="15.33203125" customWidth="1"/>
    <col min="5" max="5" width="16.21875" customWidth="1"/>
    <col min="9" max="9" width="14" customWidth="1"/>
  </cols>
  <sheetData>
    <row r="1" spans="1:9">
      <c r="A1" s="121" t="s">
        <v>20</v>
      </c>
      <c r="B1" s="174" t="s">
        <v>0</v>
      </c>
      <c r="C1" s="174"/>
      <c r="D1" s="174"/>
      <c r="E1" s="174"/>
      <c r="F1" s="174"/>
      <c r="G1" s="174"/>
      <c r="H1" s="174" t="s">
        <v>23</v>
      </c>
      <c r="I1" s="174"/>
    </row>
    <row r="2" spans="1:9" ht="15" customHeight="1">
      <c r="A2" s="121" t="s">
        <v>22</v>
      </c>
      <c r="B2" s="175" t="s">
        <v>1</v>
      </c>
      <c r="C2" s="175"/>
      <c r="D2" s="175"/>
      <c r="E2" s="175"/>
      <c r="F2" s="175"/>
      <c r="G2" s="175"/>
      <c r="H2" s="174" t="s">
        <v>23</v>
      </c>
      <c r="I2" s="174"/>
    </row>
    <row r="3" spans="1:9" ht="21" customHeight="1">
      <c r="A3" s="121" t="s">
        <v>24</v>
      </c>
      <c r="B3" s="175" t="s">
        <v>25</v>
      </c>
      <c r="C3" s="175"/>
      <c r="D3" s="175"/>
      <c r="E3" s="175"/>
      <c r="F3" s="175"/>
      <c r="G3" s="175"/>
      <c r="H3" s="174" t="s">
        <v>23</v>
      </c>
      <c r="I3" s="174"/>
    </row>
    <row r="4" spans="1:9" ht="17.399999999999999" customHeight="1">
      <c r="A4" s="121" t="s">
        <v>26</v>
      </c>
      <c r="B4" s="176">
        <v>4201337670008</v>
      </c>
      <c r="C4" s="176"/>
      <c r="D4" s="176"/>
      <c r="E4" s="176"/>
      <c r="F4" s="176"/>
      <c r="G4" s="176"/>
      <c r="H4" s="174" t="s">
        <v>23</v>
      </c>
      <c r="I4" s="174"/>
    </row>
    <row r="5" spans="1:9" ht="21.6" customHeight="1">
      <c r="A5" s="121" t="s">
        <v>27</v>
      </c>
      <c r="B5" s="177" t="s">
        <v>6</v>
      </c>
      <c r="C5" s="175"/>
      <c r="D5" s="175"/>
      <c r="E5" s="175"/>
      <c r="F5" s="175"/>
      <c r="G5" s="175"/>
      <c r="H5" s="174" t="s">
        <v>23</v>
      </c>
      <c r="I5" s="174"/>
    </row>
    <row r="6" spans="1:9" ht="17.399999999999999" customHeight="1">
      <c r="A6" s="121" t="s">
        <v>28</v>
      </c>
      <c r="B6" s="175" t="s">
        <v>7</v>
      </c>
      <c r="C6" s="175"/>
      <c r="D6" s="175"/>
      <c r="E6" s="175"/>
      <c r="F6" s="175"/>
      <c r="G6" s="175"/>
      <c r="H6" s="174" t="s">
        <v>23</v>
      </c>
      <c r="I6" s="174"/>
    </row>
    <row r="7" spans="1:9">
      <c r="A7" s="121" t="s">
        <v>23</v>
      </c>
      <c r="B7" s="175" t="s">
        <v>23</v>
      </c>
      <c r="C7" s="175"/>
      <c r="D7" s="175"/>
      <c r="E7" s="175"/>
      <c r="F7" s="175"/>
      <c r="G7" s="175"/>
      <c r="H7" s="178" t="s">
        <v>71</v>
      </c>
      <c r="I7" s="178"/>
    </row>
    <row r="8" spans="1:9">
      <c r="A8" s="179" t="s">
        <v>72</v>
      </c>
      <c r="B8" s="179"/>
      <c r="C8" s="179"/>
      <c r="D8" s="179"/>
      <c r="E8" s="179"/>
      <c r="F8" s="179"/>
      <c r="G8" s="179"/>
      <c r="H8" s="179"/>
      <c r="I8" s="179"/>
    </row>
    <row r="9" spans="1:9">
      <c r="A9" s="180" t="s">
        <v>73</v>
      </c>
      <c r="B9" s="180"/>
      <c r="C9" s="180"/>
      <c r="D9" s="180"/>
      <c r="E9" s="180"/>
      <c r="F9" s="180"/>
      <c r="G9" s="180"/>
      <c r="H9" s="180"/>
      <c r="I9" s="180"/>
    </row>
    <row r="10" spans="1:9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>
      <c r="A11" s="181" t="s">
        <v>74</v>
      </c>
      <c r="B11" s="182"/>
      <c r="C11" s="185" t="s">
        <v>8</v>
      </c>
      <c r="D11" s="185" t="s">
        <v>9</v>
      </c>
      <c r="E11" s="187" t="s">
        <v>75</v>
      </c>
      <c r="F11" s="188"/>
      <c r="G11" s="188"/>
      <c r="H11" s="188"/>
      <c r="I11" s="189"/>
    </row>
    <row r="12" spans="1:9">
      <c r="A12" s="183"/>
      <c r="B12" s="184"/>
      <c r="C12" s="186"/>
      <c r="D12" s="186"/>
      <c r="E12" s="190" t="s">
        <v>76</v>
      </c>
      <c r="F12" s="191"/>
      <c r="G12" s="181" t="s">
        <v>77</v>
      </c>
      <c r="H12" s="182"/>
      <c r="I12" s="120" t="s">
        <v>78</v>
      </c>
    </row>
    <row r="13" spans="1:9">
      <c r="A13" s="194" t="s">
        <v>79</v>
      </c>
      <c r="B13" s="198"/>
      <c r="C13" s="124">
        <v>2105065.8299999996</v>
      </c>
      <c r="D13" s="124">
        <v>694520.7</v>
      </c>
      <c r="E13" s="199">
        <v>520640.66</v>
      </c>
      <c r="F13" s="200"/>
      <c r="G13" s="199">
        <v>646431.67000000004</v>
      </c>
      <c r="H13" s="200"/>
      <c r="I13" s="124">
        <v>1382127.51</v>
      </c>
    </row>
    <row r="14" spans="1:9">
      <c r="A14" s="194" t="s">
        <v>80</v>
      </c>
      <c r="B14" s="198"/>
      <c r="C14" s="124">
        <v>2735183.9499999997</v>
      </c>
      <c r="D14" s="124">
        <v>2571637.0700000003</v>
      </c>
      <c r="E14" s="199">
        <v>1037727.92</v>
      </c>
      <c r="F14" s="200"/>
      <c r="G14" s="199">
        <v>1443152.86</v>
      </c>
      <c r="H14" s="200"/>
      <c r="I14" s="124">
        <v>1729380.12</v>
      </c>
    </row>
    <row r="15" spans="1:9">
      <c r="A15" s="194" t="s">
        <v>81</v>
      </c>
      <c r="B15" s="195"/>
      <c r="C15" s="125">
        <v>2.2023999999999999</v>
      </c>
      <c r="D15" s="125">
        <v>2.7090999999999998</v>
      </c>
      <c r="E15" s="192">
        <v>2.5695000000000001</v>
      </c>
      <c r="F15" s="193"/>
      <c r="G15" s="192">
        <v>3.2012</v>
      </c>
      <c r="H15" s="193"/>
      <c r="I15" s="125">
        <v>7.4847999999999999</v>
      </c>
    </row>
    <row r="16" spans="1:9">
      <c r="A16" s="194" t="s">
        <v>82</v>
      </c>
      <c r="B16" s="195"/>
      <c r="C16" s="32">
        <v>2.9706000000000001</v>
      </c>
      <c r="D16" s="32">
        <v>3.0059999999999998</v>
      </c>
      <c r="E16" s="196">
        <v>3.3965000000000001</v>
      </c>
      <c r="F16" s="197"/>
      <c r="G16" s="196">
        <v>7.8003</v>
      </c>
      <c r="H16" s="197"/>
      <c r="I16" s="32">
        <v>10</v>
      </c>
    </row>
    <row r="17" spans="1:9">
      <c r="A17" s="123"/>
      <c r="B17" s="123"/>
      <c r="C17" s="123"/>
      <c r="D17" s="123"/>
      <c r="E17" s="123"/>
      <c r="F17" s="123"/>
      <c r="G17" s="123"/>
      <c r="H17" s="123"/>
      <c r="I17" s="123"/>
    </row>
    <row r="18" spans="1:9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9">
      <c r="A19" s="139" t="s">
        <v>161</v>
      </c>
      <c r="B19" s="139"/>
      <c r="F19" s="103" t="s">
        <v>199</v>
      </c>
      <c r="G19" s="103"/>
    </row>
    <row r="20" spans="1:9">
      <c r="A20" s="139" t="s">
        <v>163</v>
      </c>
      <c r="B20" s="139"/>
      <c r="F20" s="103" t="s">
        <v>200</v>
      </c>
      <c r="G20" s="103"/>
    </row>
    <row r="21" spans="1:9">
      <c r="A21" s="119" t="s">
        <v>212</v>
      </c>
      <c r="B21" s="37"/>
      <c r="F21" s="102"/>
      <c r="G21" s="102"/>
    </row>
    <row r="22" spans="1:9">
      <c r="A22" s="201"/>
      <c r="B22" s="201"/>
      <c r="F22" s="126" t="s">
        <v>208</v>
      </c>
      <c r="G22" s="126"/>
      <c r="H22" s="127"/>
      <c r="I22" s="127"/>
    </row>
  </sheetData>
  <mergeCells count="37">
    <mergeCell ref="A19:B19"/>
    <mergeCell ref="A20:B20"/>
    <mergeCell ref="A22:B22"/>
    <mergeCell ref="A15:B15"/>
    <mergeCell ref="E15:F15"/>
    <mergeCell ref="G15:H15"/>
    <mergeCell ref="A16:B16"/>
    <mergeCell ref="E16:F16"/>
    <mergeCell ref="G16:H16"/>
    <mergeCell ref="A13:B13"/>
    <mergeCell ref="E13:F13"/>
    <mergeCell ref="G13:H13"/>
    <mergeCell ref="A14:B14"/>
    <mergeCell ref="E14:F14"/>
    <mergeCell ref="G14:H14"/>
    <mergeCell ref="B7:G7"/>
    <mergeCell ref="H7:I7"/>
    <mergeCell ref="A8:I8"/>
    <mergeCell ref="A9:I9"/>
    <mergeCell ref="A11:B12"/>
    <mergeCell ref="C11:C12"/>
    <mergeCell ref="D11:D12"/>
    <mergeCell ref="E11:I11"/>
    <mergeCell ref="E12:F12"/>
    <mergeCell ref="G12:H12"/>
    <mergeCell ref="B4:G4"/>
    <mergeCell ref="H4:I4"/>
    <mergeCell ref="B5:G5"/>
    <mergeCell ref="H5:I5"/>
    <mergeCell ref="B6:G6"/>
    <mergeCell ref="H6:I6"/>
    <mergeCell ref="B1:G1"/>
    <mergeCell ref="H1:I1"/>
    <mergeCell ref="B2:G2"/>
    <mergeCell ref="H2:I2"/>
    <mergeCell ref="B3:G3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I20" sqref="I20"/>
    </sheetView>
  </sheetViews>
  <sheetFormatPr defaultRowHeight="14.4"/>
  <cols>
    <col min="3" max="3" width="36.6640625" customWidth="1"/>
    <col min="4" max="4" width="13.33203125" customWidth="1"/>
    <col min="5" max="5" width="12.44140625" customWidth="1"/>
    <col min="6" max="6" width="12.109375" customWidth="1"/>
  </cols>
  <sheetData>
    <row r="1" spans="1:7">
      <c r="A1" s="202" t="s">
        <v>20</v>
      </c>
      <c r="B1" s="202"/>
      <c r="C1" s="174" t="s">
        <v>0</v>
      </c>
      <c r="D1" s="174"/>
      <c r="E1" s="174"/>
      <c r="F1" s="174"/>
      <c r="G1" s="33" t="s">
        <v>23</v>
      </c>
    </row>
    <row r="2" spans="1:7">
      <c r="A2" s="202" t="s">
        <v>22</v>
      </c>
      <c r="B2" s="202"/>
      <c r="C2" s="175" t="s">
        <v>1</v>
      </c>
      <c r="D2" s="175"/>
      <c r="E2" s="175"/>
      <c r="F2" s="175"/>
      <c r="G2" s="33" t="s">
        <v>23</v>
      </c>
    </row>
    <row r="3" spans="1:7">
      <c r="A3" s="202" t="s">
        <v>24</v>
      </c>
      <c r="B3" s="202"/>
      <c r="C3" s="175" t="s">
        <v>25</v>
      </c>
      <c r="D3" s="175"/>
      <c r="E3" s="175"/>
      <c r="F3" s="175"/>
      <c r="G3" s="33" t="s">
        <v>23</v>
      </c>
    </row>
    <row r="4" spans="1:7">
      <c r="A4" s="202" t="s">
        <v>26</v>
      </c>
      <c r="B4" s="202"/>
      <c r="C4" s="203">
        <v>4201337670008</v>
      </c>
      <c r="D4" s="203"/>
      <c r="E4" s="203"/>
      <c r="F4" s="203"/>
      <c r="G4" s="33" t="s">
        <v>23</v>
      </c>
    </row>
    <row r="5" spans="1:7">
      <c r="A5" s="202" t="s">
        <v>27</v>
      </c>
      <c r="B5" s="202"/>
      <c r="C5" s="177" t="s">
        <v>6</v>
      </c>
      <c r="D5" s="175"/>
      <c r="E5" s="175"/>
      <c r="F5" s="175"/>
      <c r="G5" s="33" t="s">
        <v>23</v>
      </c>
    </row>
    <row r="6" spans="1:7">
      <c r="A6" s="202" t="s">
        <v>28</v>
      </c>
      <c r="B6" s="202"/>
      <c r="C6" s="175" t="s">
        <v>7</v>
      </c>
      <c r="D6" s="175"/>
      <c r="E6" s="175"/>
      <c r="F6" s="175"/>
      <c r="G6" s="33" t="s">
        <v>23</v>
      </c>
    </row>
    <row r="7" spans="1:7">
      <c r="A7" s="202" t="s">
        <v>23</v>
      </c>
      <c r="B7" s="202"/>
      <c r="C7" s="175" t="s">
        <v>23</v>
      </c>
      <c r="D7" s="175"/>
      <c r="E7" s="175"/>
      <c r="F7" s="175"/>
      <c r="G7" s="34" t="s">
        <v>83</v>
      </c>
    </row>
    <row r="8" spans="1:7">
      <c r="A8" s="179" t="s">
        <v>84</v>
      </c>
      <c r="B8" s="179"/>
      <c r="C8" s="179"/>
      <c r="D8" s="179"/>
      <c r="E8" s="179"/>
      <c r="F8" s="179"/>
      <c r="G8" s="179"/>
    </row>
    <row r="9" spans="1:7">
      <c r="A9" s="180" t="s">
        <v>73</v>
      </c>
      <c r="B9" s="180"/>
      <c r="C9" s="180"/>
      <c r="D9" s="180"/>
      <c r="E9" s="180"/>
      <c r="F9" s="180"/>
      <c r="G9" s="180"/>
    </row>
    <row r="10" spans="1:7">
      <c r="A10" s="30"/>
      <c r="B10" s="30"/>
      <c r="C10" s="30"/>
      <c r="D10" s="30"/>
      <c r="E10" s="30"/>
      <c r="F10" s="30"/>
      <c r="G10" s="30"/>
    </row>
    <row r="11" spans="1:7">
      <c r="A11" s="31" t="s">
        <v>85</v>
      </c>
      <c r="B11" s="187" t="s">
        <v>86</v>
      </c>
      <c r="C11" s="189"/>
      <c r="D11" s="187" t="s">
        <v>8</v>
      </c>
      <c r="E11" s="189"/>
      <c r="F11" s="187" t="s">
        <v>9</v>
      </c>
      <c r="G11" s="189"/>
    </row>
    <row r="12" spans="1:7" ht="28.2" customHeight="1">
      <c r="A12" s="35" t="s">
        <v>11</v>
      </c>
      <c r="B12" s="204" t="s">
        <v>87</v>
      </c>
      <c r="C12" s="205"/>
      <c r="D12" s="206"/>
      <c r="E12" s="207"/>
      <c r="F12" s="206"/>
      <c r="G12" s="207"/>
    </row>
    <row r="13" spans="1:7">
      <c r="A13" s="36" t="s">
        <v>12</v>
      </c>
      <c r="B13" s="194" t="s">
        <v>88</v>
      </c>
      <c r="C13" s="195"/>
      <c r="D13" s="208">
        <v>2568871.6800000002</v>
      </c>
      <c r="E13" s="209"/>
      <c r="F13" s="206">
        <v>1037997.2</v>
      </c>
      <c r="G13" s="207"/>
    </row>
    <row r="14" spans="1:7">
      <c r="A14" s="36" t="s">
        <v>13</v>
      </c>
      <c r="B14" s="194" t="s">
        <v>89</v>
      </c>
      <c r="C14" s="195"/>
      <c r="D14" s="208">
        <v>909128.8075</v>
      </c>
      <c r="E14" s="209"/>
      <c r="F14" s="208">
        <v>345938.40159999998</v>
      </c>
      <c r="G14" s="209"/>
    </row>
    <row r="15" spans="1:7">
      <c r="A15" s="36" t="s">
        <v>14</v>
      </c>
      <c r="B15" s="194" t="s">
        <v>90</v>
      </c>
      <c r="C15" s="195"/>
      <c r="D15" s="208">
        <v>2.8256000000000001</v>
      </c>
      <c r="E15" s="209"/>
      <c r="F15" s="208">
        <v>3.0005000000000002</v>
      </c>
      <c r="G15" s="209"/>
    </row>
    <row r="16" spans="1:7" ht="28.2" customHeight="1">
      <c r="A16" s="35" t="s">
        <v>16</v>
      </c>
      <c r="B16" s="204" t="s">
        <v>91</v>
      </c>
      <c r="C16" s="205"/>
      <c r="D16" s="208"/>
      <c r="E16" s="209"/>
      <c r="F16" s="206"/>
      <c r="G16" s="207"/>
    </row>
    <row r="17" spans="1:7">
      <c r="A17" s="36" t="s">
        <v>12</v>
      </c>
      <c r="B17" s="194" t="s">
        <v>92</v>
      </c>
      <c r="C17" s="195"/>
      <c r="D17" s="208">
        <v>2530498.5</v>
      </c>
      <c r="E17" s="209"/>
      <c r="F17" s="210">
        <v>2570930.61</v>
      </c>
      <c r="G17" s="211"/>
    </row>
    <row r="18" spans="1:7">
      <c r="A18" s="36" t="s">
        <v>13</v>
      </c>
      <c r="B18" s="194" t="s">
        <v>93</v>
      </c>
      <c r="C18" s="195"/>
      <c r="D18" s="208">
        <v>1101096.5808000001</v>
      </c>
      <c r="E18" s="209"/>
      <c r="F18" s="208">
        <v>909128.8075</v>
      </c>
      <c r="G18" s="209"/>
    </row>
    <row r="19" spans="1:7" ht="17.399999999999999" customHeight="1">
      <c r="A19" s="36" t="s">
        <v>14</v>
      </c>
      <c r="B19" s="194" t="s">
        <v>94</v>
      </c>
      <c r="C19" s="195"/>
      <c r="D19" s="208">
        <v>2.2982</v>
      </c>
      <c r="E19" s="209"/>
      <c r="F19" s="208">
        <v>2.8279000000000001</v>
      </c>
      <c r="G19" s="209"/>
    </row>
    <row r="20" spans="1:7" ht="16.95" customHeight="1">
      <c r="A20" s="35" t="s">
        <v>17</v>
      </c>
      <c r="B20" s="204" t="s">
        <v>95</v>
      </c>
      <c r="C20" s="205"/>
      <c r="D20" s="206"/>
      <c r="E20" s="207"/>
      <c r="F20" s="206"/>
      <c r="G20" s="207"/>
    </row>
    <row r="21" spans="1:7">
      <c r="A21" s="36" t="s">
        <v>12</v>
      </c>
      <c r="B21" s="194" t="s">
        <v>96</v>
      </c>
      <c r="C21" s="195"/>
      <c r="D21" s="208">
        <f>88080/2487748.93</f>
        <v>3.5405502113913079E-2</v>
      </c>
      <c r="E21" s="209"/>
      <c r="F21" s="208">
        <v>4.1799999999999997E-2</v>
      </c>
      <c r="G21" s="209"/>
    </row>
    <row r="22" spans="1:7">
      <c r="A22" s="36" t="s">
        <v>13</v>
      </c>
      <c r="B22" s="194" t="s">
        <v>97</v>
      </c>
      <c r="C22" s="195"/>
      <c r="D22" s="208">
        <f>-122503/2487748.93</f>
        <v>-4.9242509371715412E-2</v>
      </c>
      <c r="E22" s="209"/>
      <c r="F22" s="208">
        <v>-1.7399999999999999E-2</v>
      </c>
      <c r="G22" s="209"/>
    </row>
    <row r="23" spans="1:7">
      <c r="A23" s="36" t="s">
        <v>14</v>
      </c>
      <c r="B23" s="194" t="s">
        <v>98</v>
      </c>
      <c r="C23" s="195"/>
      <c r="D23" s="206">
        <v>458850.14</v>
      </c>
      <c r="E23" s="207"/>
      <c r="F23" s="206">
        <v>365296</v>
      </c>
      <c r="G23" s="207"/>
    </row>
    <row r="24" spans="1:7">
      <c r="A24" s="36" t="s">
        <v>15</v>
      </c>
      <c r="B24" s="194" t="s">
        <v>99</v>
      </c>
      <c r="C24" s="195"/>
      <c r="D24" s="212">
        <f>D17/D13*100-100</f>
        <v>-1.493775664185776</v>
      </c>
      <c r="E24" s="213"/>
      <c r="F24" s="208">
        <f>F17/F13*100-100</f>
        <v>147.68184442116029</v>
      </c>
      <c r="G24" s="209"/>
    </row>
    <row r="25" spans="1:7">
      <c r="A25" s="30"/>
      <c r="B25" s="30"/>
      <c r="C25" s="30"/>
      <c r="D25" s="30"/>
      <c r="E25" s="30"/>
      <c r="F25" s="30"/>
      <c r="G25" s="30"/>
    </row>
    <row r="27" spans="1:7">
      <c r="B27" s="214" t="s">
        <v>161</v>
      </c>
      <c r="C27" s="214"/>
      <c r="E27" s="103" t="s">
        <v>199</v>
      </c>
      <c r="F27" s="103"/>
    </row>
    <row r="28" spans="1:7">
      <c r="B28" s="214" t="s">
        <v>163</v>
      </c>
      <c r="C28" s="214"/>
      <c r="E28" s="103" t="s">
        <v>200</v>
      </c>
      <c r="F28" s="103"/>
    </row>
    <row r="29" spans="1:7">
      <c r="B29" s="59" t="s">
        <v>211</v>
      </c>
      <c r="C29" s="116"/>
      <c r="E29" s="102"/>
      <c r="F29" s="102"/>
    </row>
    <row r="30" spans="1:7" ht="15" thickBot="1">
      <c r="B30" s="117"/>
      <c r="C30" s="118"/>
      <c r="E30" s="115" t="s">
        <v>208</v>
      </c>
      <c r="F30" s="115"/>
    </row>
  </sheetData>
  <mergeCells count="60">
    <mergeCell ref="B24:C24"/>
    <mergeCell ref="D24:E24"/>
    <mergeCell ref="F24:G24"/>
    <mergeCell ref="B27:C27"/>
    <mergeCell ref="B28:C28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7:B7"/>
    <mergeCell ref="C7:F7"/>
    <mergeCell ref="A8:G8"/>
    <mergeCell ref="A9:G9"/>
    <mergeCell ref="B11:C11"/>
    <mergeCell ref="D11:E11"/>
    <mergeCell ref="F11:G11"/>
    <mergeCell ref="A4:B4"/>
    <mergeCell ref="C4:F4"/>
    <mergeCell ref="A5:B5"/>
    <mergeCell ref="C5:F5"/>
    <mergeCell ref="A6:B6"/>
    <mergeCell ref="C6:F6"/>
    <mergeCell ref="A1:B1"/>
    <mergeCell ref="C1:F1"/>
    <mergeCell ref="A2:B2"/>
    <mergeCell ref="C2:F2"/>
    <mergeCell ref="A3:B3"/>
    <mergeCell ref="C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topLeftCell="L22" workbookViewId="0">
      <selection activeCell="D42" sqref="D42"/>
    </sheetView>
  </sheetViews>
  <sheetFormatPr defaultColWidth="9.109375" defaultRowHeight="14.4"/>
  <cols>
    <col min="1" max="1" width="3.33203125" style="37" customWidth="1"/>
    <col min="2" max="2" width="4.109375" style="37" customWidth="1"/>
    <col min="3" max="3" width="10" style="37" customWidth="1"/>
    <col min="4" max="4" width="13.109375" style="37" customWidth="1"/>
    <col min="5" max="6" width="11.88671875" style="37" customWidth="1"/>
    <col min="7" max="7" width="11.88671875" style="37" bestFit="1" customWidth="1"/>
    <col min="8" max="11" width="9.109375" style="37"/>
    <col min="12" max="12" width="11" style="37" bestFit="1" customWidth="1"/>
    <col min="13" max="13" width="13" style="37" customWidth="1"/>
    <col min="14" max="18" width="9.109375" style="37"/>
    <col min="19" max="19" width="11.6640625" style="37" bestFit="1" customWidth="1"/>
    <col min="20" max="16384" width="9.109375" style="37"/>
  </cols>
  <sheetData>
    <row r="1" spans="1:19">
      <c r="D1" s="38" t="s">
        <v>100</v>
      </c>
      <c r="F1" s="217" t="s">
        <v>0</v>
      </c>
      <c r="G1" s="218"/>
      <c r="H1" s="218"/>
    </row>
    <row r="2" spans="1:19">
      <c r="D2" s="39" t="s">
        <v>101</v>
      </c>
      <c r="F2" s="219" t="s">
        <v>1</v>
      </c>
      <c r="G2" s="216"/>
      <c r="H2" s="216"/>
    </row>
    <row r="3" spans="1:19">
      <c r="D3" s="39" t="s">
        <v>2</v>
      </c>
      <c r="F3" s="219" t="s">
        <v>25</v>
      </c>
      <c r="G3" s="216"/>
      <c r="H3" s="216"/>
    </row>
    <row r="4" spans="1:19">
      <c r="D4" s="39" t="s">
        <v>3</v>
      </c>
      <c r="F4" s="220">
        <v>4201337670008</v>
      </c>
      <c r="G4" s="221"/>
      <c r="H4" s="221"/>
    </row>
    <row r="5" spans="1:19">
      <c r="D5" s="39" t="s">
        <v>5</v>
      </c>
      <c r="F5" s="215" t="s">
        <v>102</v>
      </c>
      <c r="G5" s="216"/>
      <c r="H5" s="216"/>
      <c r="K5" s="40"/>
    </row>
    <row r="6" spans="1:19">
      <c r="D6" s="39" t="s">
        <v>103</v>
      </c>
      <c r="F6" s="215" t="s">
        <v>7</v>
      </c>
      <c r="G6" s="216"/>
      <c r="H6" s="216"/>
      <c r="Q6" s="41" t="s">
        <v>104</v>
      </c>
    </row>
    <row r="9" spans="1:19">
      <c r="F9" s="42" t="s">
        <v>105</v>
      </c>
    </row>
    <row r="12" spans="1:19">
      <c r="B12" s="43" t="s">
        <v>106</v>
      </c>
      <c r="C12" s="44"/>
      <c r="D12" s="44"/>
      <c r="E12" s="44"/>
      <c r="F12" s="44"/>
      <c r="G12" s="44" t="s">
        <v>107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40.799999999999997">
      <c r="B13" s="45" t="s">
        <v>108</v>
      </c>
      <c r="C13" s="45" t="s">
        <v>109</v>
      </c>
      <c r="D13" s="45" t="s">
        <v>110</v>
      </c>
      <c r="E13" s="45" t="s">
        <v>111</v>
      </c>
      <c r="F13" s="45" t="s">
        <v>112</v>
      </c>
      <c r="G13" s="45" t="s">
        <v>113</v>
      </c>
      <c r="H13" s="45" t="s">
        <v>114</v>
      </c>
      <c r="I13" s="45" t="s">
        <v>115</v>
      </c>
      <c r="J13" s="45" t="s">
        <v>116</v>
      </c>
      <c r="K13" s="45" t="s">
        <v>117</v>
      </c>
      <c r="L13" s="45" t="s">
        <v>118</v>
      </c>
      <c r="M13" s="45" t="s">
        <v>119</v>
      </c>
      <c r="N13" s="45" t="s">
        <v>120</v>
      </c>
      <c r="O13" s="45" t="s">
        <v>121</v>
      </c>
      <c r="P13" s="45" t="s">
        <v>122</v>
      </c>
      <c r="Q13" s="45" t="s">
        <v>123</v>
      </c>
      <c r="R13" s="45" t="s">
        <v>124</v>
      </c>
      <c r="S13" s="45" t="s">
        <v>125</v>
      </c>
    </row>
    <row r="14" spans="1:19"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46" t="s">
        <v>126</v>
      </c>
      <c r="P14" s="46">
        <v>14</v>
      </c>
      <c r="Q14" s="46">
        <v>15</v>
      </c>
      <c r="R14" s="46">
        <v>16</v>
      </c>
      <c r="S14" s="46" t="s">
        <v>127</v>
      </c>
    </row>
    <row r="15" spans="1:19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>
      <c r="A16" s="37">
        <v>1</v>
      </c>
      <c r="B16" s="48">
        <v>1</v>
      </c>
      <c r="C16" s="49" t="s">
        <v>128</v>
      </c>
      <c r="D16" s="50">
        <v>63457358</v>
      </c>
      <c r="E16" s="50">
        <v>10612</v>
      </c>
      <c r="F16" s="50">
        <v>63446746</v>
      </c>
      <c r="G16" s="51">
        <v>3.8683622955226105E-3</v>
      </c>
      <c r="H16" s="52">
        <v>-1.5782236531812655E-2</v>
      </c>
      <c r="I16" s="53">
        <v>3.9271517565297991E-3</v>
      </c>
      <c r="J16" s="54">
        <v>20.351054481969779</v>
      </c>
      <c r="K16" s="48">
        <v>19.312656</v>
      </c>
      <c r="L16" s="48">
        <v>17.207912516622581</v>
      </c>
      <c r="M16" s="48" t="s">
        <v>23</v>
      </c>
      <c r="N16" s="55">
        <v>18.27</v>
      </c>
      <c r="O16" s="56" t="s">
        <v>129</v>
      </c>
      <c r="P16" s="48">
        <v>18.273800000000001</v>
      </c>
      <c r="Q16" s="48">
        <v>2</v>
      </c>
      <c r="R16" s="50">
        <v>10612</v>
      </c>
      <c r="S16" s="57">
        <v>193921.57</v>
      </c>
    </row>
    <row r="17" spans="1:19">
      <c r="A17" s="37">
        <v>2</v>
      </c>
      <c r="B17" s="48">
        <v>2</v>
      </c>
      <c r="C17" s="49" t="s">
        <v>130</v>
      </c>
      <c r="D17" s="50">
        <v>2422303</v>
      </c>
      <c r="E17" s="50">
        <v>10900</v>
      </c>
      <c r="F17" s="50">
        <v>2411403</v>
      </c>
      <c r="G17" s="51">
        <v>1.0538263409309851E-2</v>
      </c>
      <c r="H17" s="52">
        <v>0.26852260058070776</v>
      </c>
      <c r="I17" s="53">
        <v>1.0538263409309851E-2</v>
      </c>
      <c r="J17" s="54">
        <v>11.53077286321423</v>
      </c>
      <c r="K17" s="48">
        <v>12.113681</v>
      </c>
      <c r="L17" s="48">
        <v>16.874546660760441</v>
      </c>
      <c r="M17" s="48" t="s">
        <v>23</v>
      </c>
      <c r="N17" s="55">
        <v>11</v>
      </c>
      <c r="O17" s="56" t="s">
        <v>131</v>
      </c>
      <c r="P17" s="48">
        <v>11</v>
      </c>
      <c r="Q17" s="48">
        <v>2</v>
      </c>
      <c r="R17" s="50">
        <v>10900</v>
      </c>
      <c r="S17" s="57">
        <v>119900</v>
      </c>
    </row>
    <row r="18" spans="1:19">
      <c r="A18" s="37">
        <v>3</v>
      </c>
      <c r="B18" s="48">
        <v>3</v>
      </c>
      <c r="C18" s="49" t="s">
        <v>132</v>
      </c>
      <c r="D18" s="50">
        <v>7596256</v>
      </c>
      <c r="E18" s="50">
        <v>19685</v>
      </c>
      <c r="F18" s="50">
        <v>7576571</v>
      </c>
      <c r="G18" s="51">
        <v>5.1488991524002083E-2</v>
      </c>
      <c r="H18" s="52">
        <v>-0.26292033293365225</v>
      </c>
      <c r="I18" s="53">
        <v>5.1771969140129485E-2</v>
      </c>
      <c r="J18" s="54">
        <v>12.297556787183813</v>
      </c>
      <c r="K18" s="48">
        <v>14.579306000000001</v>
      </c>
      <c r="L18" s="48">
        <v>15.543797233795175</v>
      </c>
      <c r="M18" s="48" t="s">
        <v>23</v>
      </c>
      <c r="N18" s="55">
        <v>8.16</v>
      </c>
      <c r="O18" s="56" t="s">
        <v>129</v>
      </c>
      <c r="P18" s="48">
        <v>8.1501000000000001</v>
      </c>
      <c r="Q18" s="48">
        <v>2</v>
      </c>
      <c r="R18" s="50">
        <v>19685</v>
      </c>
      <c r="S18" s="57">
        <v>160434.72</v>
      </c>
    </row>
    <row r="19" spans="1:19">
      <c r="A19" s="37">
        <v>4</v>
      </c>
      <c r="B19" s="48">
        <v>4</v>
      </c>
      <c r="C19" s="49" t="s">
        <v>133</v>
      </c>
      <c r="D19" s="50">
        <v>8954615</v>
      </c>
      <c r="E19" s="50">
        <v>1000</v>
      </c>
      <c r="F19" s="50">
        <v>8953615</v>
      </c>
      <c r="G19" s="51" t="s">
        <v>23</v>
      </c>
      <c r="H19" s="52" t="s">
        <v>23</v>
      </c>
      <c r="I19" s="53" t="s">
        <v>23</v>
      </c>
      <c r="J19" s="54" t="s">
        <v>23</v>
      </c>
      <c r="K19" s="48">
        <v>44.906660000000002</v>
      </c>
      <c r="L19" s="48" t="s">
        <v>23</v>
      </c>
      <c r="M19" s="48"/>
      <c r="N19" s="55">
        <v>33.693049999999999</v>
      </c>
      <c r="O19" s="56" t="s">
        <v>134</v>
      </c>
      <c r="P19" s="48">
        <v>33.693049999999999</v>
      </c>
      <c r="Q19" s="48">
        <v>2</v>
      </c>
      <c r="R19" s="50">
        <v>1000</v>
      </c>
      <c r="S19" s="57">
        <v>33693.050000000003</v>
      </c>
    </row>
    <row r="20" spans="1:19">
      <c r="A20" s="37">
        <v>5</v>
      </c>
      <c r="B20" s="48">
        <v>5</v>
      </c>
      <c r="C20" s="49" t="s">
        <v>135</v>
      </c>
      <c r="D20" s="50">
        <v>15795899</v>
      </c>
      <c r="E20" s="50">
        <v>27971</v>
      </c>
      <c r="F20" s="50">
        <v>15767928</v>
      </c>
      <c r="G20" s="51">
        <v>6.6977094263748543E-3</v>
      </c>
      <c r="H20" s="52">
        <v>7.4102449262174463E-2</v>
      </c>
      <c r="I20" s="53">
        <v>6.6977094263748543E-3</v>
      </c>
      <c r="J20" s="54">
        <v>0.61033311554886416</v>
      </c>
      <c r="K20" s="48">
        <v>0.41</v>
      </c>
      <c r="L20" s="48">
        <v>5.013039080586676</v>
      </c>
      <c r="M20" s="48" t="s">
        <v>23</v>
      </c>
      <c r="N20" s="55">
        <v>0.46300000000000002</v>
      </c>
      <c r="O20" s="56" t="s">
        <v>136</v>
      </c>
      <c r="P20" s="48">
        <v>0.46329999999999999</v>
      </c>
      <c r="Q20" s="48">
        <v>2</v>
      </c>
      <c r="R20" s="50">
        <v>27971</v>
      </c>
      <c r="S20" s="57">
        <v>12958.96</v>
      </c>
    </row>
    <row r="21" spans="1:19">
      <c r="A21" s="37">
        <v>6</v>
      </c>
      <c r="B21" s="48">
        <v>6</v>
      </c>
      <c r="C21" s="49" t="s">
        <v>137</v>
      </c>
      <c r="D21" s="50">
        <v>17657682</v>
      </c>
      <c r="E21" s="50">
        <v>27152</v>
      </c>
      <c r="F21" s="50">
        <v>17630530</v>
      </c>
      <c r="G21" s="51">
        <v>1.045028141524957E-2</v>
      </c>
      <c r="H21" s="52">
        <v>6.4872233979059057E-2</v>
      </c>
      <c r="I21" s="53">
        <v>1.0597469276306499E-2</v>
      </c>
      <c r="J21" s="54">
        <v>5.0694236749286823</v>
      </c>
      <c r="K21" s="48">
        <v>4.7121009999999997</v>
      </c>
      <c r="L21" s="48">
        <v>12.359381656097328</v>
      </c>
      <c r="M21" s="48" t="s">
        <v>23</v>
      </c>
      <c r="N21" s="55">
        <v>4.0999999999999996</v>
      </c>
      <c r="O21" s="56" t="s">
        <v>129</v>
      </c>
      <c r="P21" s="48">
        <v>4.0999999999999996</v>
      </c>
      <c r="Q21" s="48">
        <v>2</v>
      </c>
      <c r="R21" s="50">
        <v>27152</v>
      </c>
      <c r="S21" s="57">
        <v>111323.2</v>
      </c>
    </row>
    <row r="22" spans="1:19">
      <c r="A22" s="37">
        <v>7</v>
      </c>
      <c r="B22" s="48">
        <v>7</v>
      </c>
      <c r="C22" s="49" t="s">
        <v>138</v>
      </c>
      <c r="D22" s="50">
        <v>1281712</v>
      </c>
      <c r="E22" s="50">
        <v>1880</v>
      </c>
      <c r="F22" s="50">
        <v>1279832</v>
      </c>
      <c r="G22" s="51">
        <v>6.7436194750561007E-2</v>
      </c>
      <c r="H22" s="52">
        <v>-0.23505559372758511</v>
      </c>
      <c r="I22" s="53">
        <v>6.7515892710918304E-2</v>
      </c>
      <c r="J22" s="54">
        <v>67.190675392609563</v>
      </c>
      <c r="K22" s="48">
        <v>77.859600999999998</v>
      </c>
      <c r="L22" s="48">
        <v>169.60469824734417</v>
      </c>
      <c r="M22" s="48" t="s">
        <v>23</v>
      </c>
      <c r="N22" s="55">
        <v>46.93</v>
      </c>
      <c r="O22" s="56" t="s">
        <v>129</v>
      </c>
      <c r="P22" s="48">
        <v>46.93</v>
      </c>
      <c r="Q22" s="48">
        <v>2</v>
      </c>
      <c r="R22" s="50">
        <v>1880</v>
      </c>
      <c r="S22" s="57">
        <v>88228.4</v>
      </c>
    </row>
    <row r="23" spans="1:19">
      <c r="A23" s="37">
        <v>8</v>
      </c>
      <c r="B23" s="48">
        <v>8</v>
      </c>
      <c r="C23" s="49" t="s">
        <v>139</v>
      </c>
      <c r="D23" s="50">
        <v>659155</v>
      </c>
      <c r="E23" s="50">
        <v>30654</v>
      </c>
      <c r="F23" s="50">
        <v>628501</v>
      </c>
      <c r="G23" s="51">
        <v>0.11246441930879983</v>
      </c>
      <c r="H23" s="52">
        <v>-0.15836746080632857</v>
      </c>
      <c r="I23" s="53">
        <v>0.11246441930879983</v>
      </c>
      <c r="J23" s="54">
        <v>7.8417817327825254</v>
      </c>
      <c r="K23" s="48">
        <v>7.8682499999999997</v>
      </c>
      <c r="L23" s="48">
        <v>12.45944732270862</v>
      </c>
      <c r="M23" s="48" t="s">
        <v>23</v>
      </c>
      <c r="N23" s="55">
        <v>8.5</v>
      </c>
      <c r="O23" s="56" t="s">
        <v>136</v>
      </c>
      <c r="P23" s="48">
        <v>8.5</v>
      </c>
      <c r="Q23" s="48">
        <v>2</v>
      </c>
      <c r="R23" s="50">
        <v>30654</v>
      </c>
      <c r="S23" s="57">
        <v>260559</v>
      </c>
    </row>
    <row r="24" spans="1:19">
      <c r="A24" s="37">
        <v>9</v>
      </c>
      <c r="B24" s="48">
        <v>9</v>
      </c>
      <c r="C24" s="49" t="s">
        <v>140</v>
      </c>
      <c r="D24" s="50">
        <v>31586325</v>
      </c>
      <c r="E24" s="50">
        <v>13238</v>
      </c>
      <c r="F24" s="50">
        <v>31573087</v>
      </c>
      <c r="G24" s="51">
        <v>2.5403597690653434E-3</v>
      </c>
      <c r="H24" s="52">
        <v>3.7957377397756842E-2</v>
      </c>
      <c r="I24" s="53">
        <v>2.5403597690653434E-3</v>
      </c>
      <c r="J24" s="54">
        <v>10.38064246262795</v>
      </c>
      <c r="K24" s="48">
        <v>10.928368000000001</v>
      </c>
      <c r="L24" s="48">
        <v>10.239950484901298</v>
      </c>
      <c r="M24" s="48" t="s">
        <v>23</v>
      </c>
      <c r="N24" s="55">
        <v>8.73</v>
      </c>
      <c r="O24" s="56" t="s">
        <v>129</v>
      </c>
      <c r="P24" s="48">
        <v>8.73</v>
      </c>
      <c r="Q24" s="48">
        <v>2</v>
      </c>
      <c r="R24" s="50">
        <v>13238</v>
      </c>
      <c r="S24" s="57">
        <v>115567.74</v>
      </c>
    </row>
    <row r="25" spans="1:19">
      <c r="A25" s="37">
        <v>10</v>
      </c>
      <c r="B25" s="48">
        <v>10</v>
      </c>
      <c r="C25" s="49" t="s">
        <v>141</v>
      </c>
      <c r="D25" s="50">
        <v>378392</v>
      </c>
      <c r="E25" s="50">
        <v>2987</v>
      </c>
      <c r="F25" s="50">
        <v>375405</v>
      </c>
      <c r="G25" s="51">
        <v>4.4487953010748392E-2</v>
      </c>
      <c r="H25" s="52">
        <v>-0.12240994732135846</v>
      </c>
      <c r="I25" s="53">
        <v>4.4645116607397346E-2</v>
      </c>
      <c r="J25" s="54">
        <v>68.35874880668257</v>
      </c>
      <c r="K25" s="48">
        <v>70.133498000000003</v>
      </c>
      <c r="L25" s="48" t="s">
        <v>23</v>
      </c>
      <c r="M25" s="48" t="s">
        <v>23</v>
      </c>
      <c r="N25" s="55">
        <v>62.89</v>
      </c>
      <c r="O25" s="56" t="s">
        <v>129</v>
      </c>
      <c r="P25" s="48">
        <v>62.89</v>
      </c>
      <c r="Q25" s="48">
        <v>2</v>
      </c>
      <c r="R25" s="50">
        <v>2987</v>
      </c>
      <c r="S25" s="57">
        <v>187852.43</v>
      </c>
    </row>
    <row r="26" spans="1:19">
      <c r="A26" s="37">
        <v>11</v>
      </c>
      <c r="B26" s="48">
        <v>11</v>
      </c>
      <c r="C26" s="49" t="s">
        <v>142</v>
      </c>
      <c r="D26" s="50">
        <v>7361660</v>
      </c>
      <c r="E26" s="50">
        <v>1848</v>
      </c>
      <c r="F26" s="50">
        <v>7359812</v>
      </c>
      <c r="G26" s="51">
        <v>1.6054757920446882E-3</v>
      </c>
      <c r="H26" s="52">
        <v>0.21355660326031112</v>
      </c>
      <c r="I26" s="53">
        <v>1.6054757920446882E-3</v>
      </c>
      <c r="J26" s="54">
        <v>62.793606127285038</v>
      </c>
      <c r="K26" s="48">
        <v>74.642066999999997</v>
      </c>
      <c r="L26" s="48">
        <v>131.37568034926906</v>
      </c>
      <c r="M26" s="48" t="s">
        <v>23</v>
      </c>
      <c r="N26" s="55">
        <v>48</v>
      </c>
      <c r="O26" s="56" t="s">
        <v>136</v>
      </c>
      <c r="P26" s="48">
        <v>48</v>
      </c>
      <c r="Q26" s="48">
        <v>2</v>
      </c>
      <c r="R26" s="50">
        <v>1848</v>
      </c>
      <c r="S26" s="57">
        <v>88704</v>
      </c>
    </row>
    <row r="27" spans="1:19">
      <c r="A27" s="37">
        <v>12</v>
      </c>
      <c r="B27" s="48">
        <v>12</v>
      </c>
      <c r="C27" s="49" t="s">
        <v>143</v>
      </c>
      <c r="D27" s="50">
        <v>30354369</v>
      </c>
      <c r="E27" s="50">
        <v>8431</v>
      </c>
      <c r="F27" s="50">
        <v>30345938</v>
      </c>
      <c r="G27" s="51">
        <v>3.8348130810785946E-3</v>
      </c>
      <c r="H27" s="52">
        <v>-6.6459557327061103E-2</v>
      </c>
      <c r="I27" s="53">
        <v>3.8403162887896232E-3</v>
      </c>
      <c r="J27" s="54">
        <v>27.685903911170605</v>
      </c>
      <c r="K27" s="48">
        <v>29.035533000000001</v>
      </c>
      <c r="L27" s="48">
        <v>95.977375876270074</v>
      </c>
      <c r="M27" s="48" t="s">
        <v>23</v>
      </c>
      <c r="N27" s="55">
        <v>18.47</v>
      </c>
      <c r="O27" s="56" t="s">
        <v>129</v>
      </c>
      <c r="P27" s="48">
        <v>18.462299999999999</v>
      </c>
      <c r="Q27" s="48">
        <v>2</v>
      </c>
      <c r="R27" s="50">
        <v>8431</v>
      </c>
      <c r="S27" s="57">
        <v>155655.65</v>
      </c>
    </row>
    <row r="28" spans="1:19">
      <c r="A28" s="37">
        <v>13</v>
      </c>
      <c r="B28" s="48">
        <v>13</v>
      </c>
      <c r="C28" s="49" t="s">
        <v>144</v>
      </c>
      <c r="D28" s="50">
        <v>5093364</v>
      </c>
      <c r="E28" s="50">
        <v>2463</v>
      </c>
      <c r="F28" s="50">
        <v>5090901</v>
      </c>
      <c r="G28" s="51">
        <v>1.9642888361019003E-5</v>
      </c>
      <c r="H28" s="52">
        <v>-5.1775391693526629E-2</v>
      </c>
      <c r="I28" s="53">
        <v>1.9642888361019003E-5</v>
      </c>
      <c r="J28" s="54">
        <v>5.72</v>
      </c>
      <c r="K28" s="48">
        <v>5.72</v>
      </c>
      <c r="L28" s="48">
        <v>15.115064032336978</v>
      </c>
      <c r="M28" s="48"/>
      <c r="N28" s="55">
        <v>5.72</v>
      </c>
      <c r="O28" s="56" t="s">
        <v>145</v>
      </c>
      <c r="P28" s="48">
        <v>5.72</v>
      </c>
      <c r="Q28" s="48">
        <v>2</v>
      </c>
      <c r="R28" s="50">
        <v>2463</v>
      </c>
      <c r="S28" s="57">
        <v>14088.36</v>
      </c>
    </row>
    <row r="29" spans="1:19">
      <c r="A29" s="37">
        <v>14</v>
      </c>
      <c r="B29" s="48">
        <v>14</v>
      </c>
      <c r="C29" s="49" t="s">
        <v>146</v>
      </c>
      <c r="D29" s="50">
        <v>15679520</v>
      </c>
      <c r="E29" s="50">
        <v>169786</v>
      </c>
      <c r="F29" s="50">
        <v>15509734</v>
      </c>
      <c r="G29" s="51">
        <v>1.8284517323121079E-2</v>
      </c>
      <c r="H29" s="52">
        <v>-0.16523511227813847</v>
      </c>
      <c r="I29" s="53">
        <v>1.8284517323121079E-2</v>
      </c>
      <c r="J29" s="54">
        <v>0.33389508723923439</v>
      </c>
      <c r="K29" s="48">
        <v>0.31950400000000001</v>
      </c>
      <c r="L29" s="48">
        <v>0.8217440329806015</v>
      </c>
      <c r="M29" s="48" t="s">
        <v>23</v>
      </c>
      <c r="N29" s="55">
        <v>0.40300000000000002</v>
      </c>
      <c r="O29" s="56" t="s">
        <v>129</v>
      </c>
      <c r="P29" s="48">
        <v>0.40300000000000002</v>
      </c>
      <c r="Q29" s="48">
        <v>2</v>
      </c>
      <c r="R29" s="50">
        <v>169786</v>
      </c>
      <c r="S29" s="57">
        <v>68423.759999999995</v>
      </c>
    </row>
    <row r="30" spans="1:19">
      <c r="A30" s="37">
        <v>15</v>
      </c>
      <c r="B30" s="48">
        <v>15</v>
      </c>
      <c r="C30" s="49" t="s">
        <v>147</v>
      </c>
      <c r="D30" s="50">
        <v>18473634</v>
      </c>
      <c r="E30" s="50">
        <v>1879</v>
      </c>
      <c r="F30" s="50">
        <v>18471755</v>
      </c>
      <c r="G30" s="51" t="s">
        <v>23</v>
      </c>
      <c r="H30" s="52" t="s">
        <v>23</v>
      </c>
      <c r="I30" s="53" t="s">
        <v>23</v>
      </c>
      <c r="J30" s="54" t="s">
        <v>23</v>
      </c>
      <c r="K30" s="48">
        <v>0.63</v>
      </c>
      <c r="L30" s="48">
        <v>1.088496719162023</v>
      </c>
      <c r="M30" s="48">
        <v>0.61200100000000002</v>
      </c>
      <c r="N30" s="55">
        <v>0.63</v>
      </c>
      <c r="O30" s="56" t="s">
        <v>148</v>
      </c>
      <c r="P30" s="48">
        <v>0.61200100000000002</v>
      </c>
      <c r="Q30" s="48">
        <v>3</v>
      </c>
      <c r="R30" s="50">
        <v>1879</v>
      </c>
      <c r="S30" s="57">
        <v>1149.95</v>
      </c>
    </row>
    <row r="31" spans="1:19">
      <c r="A31" s="37">
        <v>16</v>
      </c>
      <c r="B31" s="48">
        <v>16</v>
      </c>
      <c r="C31" s="49" t="s">
        <v>149</v>
      </c>
      <c r="D31" s="50">
        <v>5574000</v>
      </c>
      <c r="E31" s="50">
        <v>1715</v>
      </c>
      <c r="F31" s="50">
        <v>5572285</v>
      </c>
      <c r="G31" s="51" t="s">
        <v>23</v>
      </c>
      <c r="H31" s="52" t="s">
        <v>23</v>
      </c>
      <c r="I31" s="53" t="s">
        <v>23</v>
      </c>
      <c r="J31" s="54" t="s">
        <v>23</v>
      </c>
      <c r="K31" s="48">
        <v>0.905586</v>
      </c>
      <c r="L31" s="48" t="s">
        <v>23</v>
      </c>
      <c r="M31" s="48" t="s">
        <v>23</v>
      </c>
      <c r="N31" s="55">
        <v>0.89800000000000002</v>
      </c>
      <c r="O31" s="56" t="s">
        <v>129</v>
      </c>
      <c r="P31" s="48">
        <v>0.89800000000000002</v>
      </c>
      <c r="Q31" s="48">
        <v>2</v>
      </c>
      <c r="R31" s="50">
        <v>1715</v>
      </c>
      <c r="S31" s="57">
        <v>1540.07</v>
      </c>
    </row>
    <row r="32" spans="1:19">
      <c r="A32" s="37">
        <v>17</v>
      </c>
      <c r="B32" s="48">
        <v>17</v>
      </c>
      <c r="C32" s="49" t="s">
        <v>150</v>
      </c>
      <c r="D32" s="50">
        <v>6109335</v>
      </c>
      <c r="E32" s="50">
        <v>4000</v>
      </c>
      <c r="F32" s="50">
        <v>6105335</v>
      </c>
      <c r="G32" s="51">
        <v>6.551647043118846E-4</v>
      </c>
      <c r="H32" s="52">
        <v>0.96380469971113114</v>
      </c>
      <c r="I32" s="53">
        <v>6.551647043118846E-4</v>
      </c>
      <c r="J32" s="54">
        <v>0.45</v>
      </c>
      <c r="K32" s="48">
        <v>0.45380300000000001</v>
      </c>
      <c r="L32" s="48">
        <v>1.0621980952100352</v>
      </c>
      <c r="M32" s="48" t="s">
        <v>23</v>
      </c>
      <c r="N32" s="55">
        <v>0.45</v>
      </c>
      <c r="O32" s="56" t="s">
        <v>129</v>
      </c>
      <c r="P32" s="48">
        <v>0.45</v>
      </c>
      <c r="Q32" s="48">
        <v>2</v>
      </c>
      <c r="R32" s="50">
        <v>4000</v>
      </c>
      <c r="S32" s="57">
        <v>1800</v>
      </c>
    </row>
    <row r="33" spans="1:19">
      <c r="A33" s="37">
        <v>18</v>
      </c>
      <c r="B33" s="48">
        <v>18</v>
      </c>
      <c r="C33" s="49" t="s">
        <v>151</v>
      </c>
      <c r="D33" s="50">
        <v>693880</v>
      </c>
      <c r="E33" s="50">
        <v>410</v>
      </c>
      <c r="F33" s="50">
        <v>693470</v>
      </c>
      <c r="G33" s="51">
        <v>1.3725179171413327E-2</v>
      </c>
      <c r="H33" s="52">
        <v>-0.29480447075272942</v>
      </c>
      <c r="I33" s="53">
        <v>1.3725179171413327E-2</v>
      </c>
      <c r="J33" s="54">
        <v>30.261938432443792</v>
      </c>
      <c r="K33" s="48">
        <v>34</v>
      </c>
      <c r="L33" s="48">
        <v>139.53840577621492</v>
      </c>
      <c r="M33" s="48" t="s">
        <v>23</v>
      </c>
      <c r="N33" s="55">
        <v>26.99</v>
      </c>
      <c r="O33" s="56" t="s">
        <v>152</v>
      </c>
      <c r="P33" s="48">
        <v>26.99</v>
      </c>
      <c r="Q33" s="48">
        <v>2</v>
      </c>
      <c r="R33" s="50">
        <v>410</v>
      </c>
      <c r="S33" s="57">
        <v>11065.9</v>
      </c>
    </row>
    <row r="34" spans="1:19">
      <c r="A34" s="37">
        <v>19</v>
      </c>
      <c r="B34" s="48">
        <v>19</v>
      </c>
      <c r="C34" s="49" t="s">
        <v>153</v>
      </c>
      <c r="D34" s="50">
        <v>506279</v>
      </c>
      <c r="E34" s="50">
        <v>386</v>
      </c>
      <c r="F34" s="50">
        <v>505893</v>
      </c>
      <c r="G34" s="51">
        <v>6.195776577260409E-2</v>
      </c>
      <c r="H34" s="52">
        <v>0.6496233509448055</v>
      </c>
      <c r="I34" s="53">
        <v>6.195776577260409E-2</v>
      </c>
      <c r="J34" s="54">
        <v>20.279883869321083</v>
      </c>
      <c r="K34" s="48">
        <v>20.100311000000001</v>
      </c>
      <c r="L34" s="48">
        <v>74.192542056850073</v>
      </c>
      <c r="M34" s="48" t="s">
        <v>23</v>
      </c>
      <c r="N34" s="55">
        <v>19.8</v>
      </c>
      <c r="O34" s="56" t="s">
        <v>152</v>
      </c>
      <c r="P34" s="48">
        <v>19.8</v>
      </c>
      <c r="Q34" s="48">
        <v>2</v>
      </c>
      <c r="R34" s="50">
        <v>386</v>
      </c>
      <c r="S34" s="57">
        <v>7642.8</v>
      </c>
    </row>
    <row r="35" spans="1:19">
      <c r="A35" s="37">
        <v>20</v>
      </c>
      <c r="B35" s="48">
        <v>20</v>
      </c>
      <c r="C35" s="49" t="s">
        <v>154</v>
      </c>
      <c r="D35" s="50">
        <v>491383755</v>
      </c>
      <c r="E35" s="50">
        <v>23623</v>
      </c>
      <c r="F35" s="50">
        <v>491360132</v>
      </c>
      <c r="G35" s="51">
        <v>9.9815485233547604E-3</v>
      </c>
      <c r="H35" s="52">
        <v>-1</v>
      </c>
      <c r="I35" s="53">
        <v>9.9971582554035949E-3</v>
      </c>
      <c r="J35" s="54">
        <v>1.6029454776419143</v>
      </c>
      <c r="K35" s="48">
        <v>1.5978030000000001</v>
      </c>
      <c r="L35" s="48">
        <v>1.4083927540502432</v>
      </c>
      <c r="M35" s="48" t="s">
        <v>23</v>
      </c>
      <c r="N35" s="55">
        <v>1.46</v>
      </c>
      <c r="O35" s="56" t="s">
        <v>129</v>
      </c>
      <c r="P35" s="48">
        <v>1.46</v>
      </c>
      <c r="Q35" s="48">
        <v>2</v>
      </c>
      <c r="R35" s="50">
        <v>23623</v>
      </c>
      <c r="S35" s="57">
        <v>34489.58</v>
      </c>
    </row>
    <row r="36" spans="1:19">
      <c r="A36" s="37">
        <v>21</v>
      </c>
      <c r="B36" s="48">
        <v>21</v>
      </c>
      <c r="C36" s="49" t="s">
        <v>155</v>
      </c>
      <c r="D36" s="50">
        <v>597798</v>
      </c>
      <c r="E36" s="50">
        <v>50</v>
      </c>
      <c r="F36" s="50">
        <v>597748</v>
      </c>
      <c r="G36" s="51">
        <v>1.075704142882954E-3</v>
      </c>
      <c r="H36" s="52">
        <v>-0.3596242800132895</v>
      </c>
      <c r="I36" s="53">
        <v>1.075704142882954E-3</v>
      </c>
      <c r="J36" s="54">
        <v>52.44945567651633</v>
      </c>
      <c r="K36" s="48">
        <v>50.512599999999999</v>
      </c>
      <c r="L36" s="48" t="s">
        <v>23</v>
      </c>
      <c r="M36" s="48" t="s">
        <v>23</v>
      </c>
      <c r="N36" s="55">
        <v>49.5</v>
      </c>
      <c r="O36" s="56" t="s">
        <v>156</v>
      </c>
      <c r="P36" s="48">
        <v>49.5</v>
      </c>
      <c r="Q36" s="48">
        <v>2</v>
      </c>
      <c r="R36" s="50">
        <v>50</v>
      </c>
      <c r="S36" s="57">
        <v>2475</v>
      </c>
    </row>
    <row r="37" spans="1:19">
      <c r="A37" s="37">
        <v>22</v>
      </c>
      <c r="B37" s="48">
        <v>22</v>
      </c>
      <c r="C37" s="49" t="s">
        <v>157</v>
      </c>
      <c r="D37" s="50">
        <v>223973</v>
      </c>
      <c r="E37" s="50">
        <v>20</v>
      </c>
      <c r="F37" s="50">
        <v>223953</v>
      </c>
      <c r="G37" s="51">
        <v>1.1386317664867183E-3</v>
      </c>
      <c r="H37" s="52">
        <v>-0.11506822957325513</v>
      </c>
      <c r="I37" s="53">
        <v>1.1386317664867183E-3</v>
      </c>
      <c r="J37" s="54">
        <v>10.882352941176471</v>
      </c>
      <c r="K37" s="48">
        <v>11.43</v>
      </c>
      <c r="L37" s="48">
        <v>54.320440410228017</v>
      </c>
      <c r="M37" s="48">
        <v>8.81</v>
      </c>
      <c r="N37" s="55">
        <v>11</v>
      </c>
      <c r="O37" s="56" t="s">
        <v>158</v>
      </c>
      <c r="P37" s="48">
        <v>8.81</v>
      </c>
      <c r="Q37" s="48">
        <v>3</v>
      </c>
      <c r="R37" s="50">
        <v>20</v>
      </c>
      <c r="S37" s="57">
        <v>176.2</v>
      </c>
    </row>
    <row r="38" spans="1:19">
      <c r="A38" s="37">
        <v>23</v>
      </c>
      <c r="B38" s="48">
        <v>23</v>
      </c>
      <c r="C38" s="49" t="s">
        <v>159</v>
      </c>
      <c r="D38" s="50">
        <v>245305786</v>
      </c>
      <c r="E38" s="50">
        <v>162870</v>
      </c>
      <c r="F38" s="50">
        <v>245142916</v>
      </c>
      <c r="G38" s="51">
        <v>1.738033090868512E-2</v>
      </c>
      <c r="H38" s="52">
        <v>-1</v>
      </c>
      <c r="I38" s="53">
        <v>1.738033090868512E-2</v>
      </c>
      <c r="J38" s="54">
        <v>3.8927040731904526E-2</v>
      </c>
      <c r="K38" s="48">
        <v>0.05</v>
      </c>
      <c r="L38" s="48">
        <v>0.91923187250055327</v>
      </c>
      <c r="M38" s="48" t="s">
        <v>23</v>
      </c>
      <c r="N38" s="55">
        <v>3.7999999999999999E-2</v>
      </c>
      <c r="O38" s="56" t="s">
        <v>160</v>
      </c>
      <c r="P38" s="48">
        <v>3.7999999999999999E-2</v>
      </c>
      <c r="Q38" s="48">
        <v>2</v>
      </c>
      <c r="R38" s="50">
        <v>162870</v>
      </c>
      <c r="S38" s="57">
        <v>6189.06</v>
      </c>
    </row>
    <row r="39" spans="1:19">
      <c r="S39" s="58">
        <v>1677839.4000000001</v>
      </c>
    </row>
    <row r="40" spans="1:19">
      <c r="D40" s="139" t="s">
        <v>161</v>
      </c>
      <c r="E40" s="139"/>
      <c r="M40" s="139" t="s">
        <v>162</v>
      </c>
      <c r="N40" s="139"/>
      <c r="O40" s="59"/>
    </row>
    <row r="41" spans="1:19">
      <c r="D41" s="139" t="s">
        <v>163</v>
      </c>
      <c r="E41" s="139"/>
      <c r="M41" s="139" t="s">
        <v>164</v>
      </c>
      <c r="N41" s="139"/>
      <c r="O41" s="59"/>
    </row>
    <row r="42" spans="1:19">
      <c r="D42" s="37" t="s">
        <v>209</v>
      </c>
      <c r="M42" s="37" t="s">
        <v>200</v>
      </c>
    </row>
    <row r="43" spans="1:19" ht="15" thickBot="1">
      <c r="D43" s="140"/>
      <c r="E43" s="140"/>
      <c r="M43" s="140"/>
      <c r="N43" s="140"/>
      <c r="O43" s="60"/>
    </row>
  </sheetData>
  <mergeCells count="12">
    <mergeCell ref="D40:E40"/>
    <mergeCell ref="M40:N40"/>
    <mergeCell ref="D41:E41"/>
    <mergeCell ref="M41:N41"/>
    <mergeCell ref="D43:E43"/>
    <mergeCell ref="M43:N43"/>
    <mergeCell ref="F6:H6"/>
    <mergeCell ref="F1:H1"/>
    <mergeCell ref="F2:H2"/>
    <mergeCell ref="F3:H3"/>
    <mergeCell ref="F4:H4"/>
    <mergeCell ref="F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workbookViewId="0">
      <selection activeCell="G25" sqref="G25"/>
    </sheetView>
  </sheetViews>
  <sheetFormatPr defaultColWidth="9.109375" defaultRowHeight="10.199999999999999"/>
  <cols>
    <col min="1" max="1" width="3.44140625" style="61" customWidth="1"/>
    <col min="2" max="2" width="4" style="61" hidden="1" customWidth="1"/>
    <col min="3" max="3" width="4.109375" style="61" customWidth="1"/>
    <col min="4" max="6" width="9.109375" style="61"/>
    <col min="7" max="7" width="13" style="61" customWidth="1"/>
    <col min="8" max="8" width="13.88671875" style="61" customWidth="1"/>
    <col min="9" max="9" width="9.109375" style="61"/>
    <col min="10" max="10" width="15.109375" style="61" customWidth="1"/>
    <col min="11" max="16384" width="9.109375" style="61"/>
  </cols>
  <sheetData>
    <row r="1" spans="2:11" ht="14.4">
      <c r="C1" s="38" t="s">
        <v>100</v>
      </c>
      <c r="D1" s="37"/>
      <c r="E1" s="217" t="s">
        <v>0</v>
      </c>
      <c r="F1" s="218"/>
      <c r="G1" s="218"/>
      <c r="H1" s="37"/>
      <c r="I1" s="37"/>
      <c r="J1" s="37"/>
      <c r="K1" s="37"/>
    </row>
    <row r="2" spans="2:11" ht="14.4">
      <c r="C2" s="39" t="s">
        <v>101</v>
      </c>
      <c r="D2" s="37"/>
      <c r="E2" s="219" t="s">
        <v>1</v>
      </c>
      <c r="F2" s="216"/>
      <c r="G2" s="216"/>
      <c r="H2" s="37"/>
      <c r="I2" s="37"/>
      <c r="J2" s="37"/>
      <c r="K2" s="37"/>
    </row>
    <row r="3" spans="2:11" ht="14.4">
      <c r="C3" s="39" t="s">
        <v>2</v>
      </c>
      <c r="D3" s="37"/>
      <c r="E3" s="219" t="s">
        <v>25</v>
      </c>
      <c r="F3" s="216"/>
      <c r="G3" s="216"/>
      <c r="H3" s="37"/>
      <c r="I3" s="37"/>
      <c r="J3" s="37"/>
      <c r="K3" s="37"/>
    </row>
    <row r="4" spans="2:11" ht="14.4">
      <c r="C4" s="39" t="s">
        <v>3</v>
      </c>
      <c r="D4" s="37"/>
      <c r="E4" s="220">
        <v>4201337670008</v>
      </c>
      <c r="F4" s="221"/>
      <c r="G4" s="221"/>
      <c r="H4" s="37"/>
      <c r="I4" s="37"/>
      <c r="J4" s="37"/>
      <c r="K4" s="37"/>
    </row>
    <row r="5" spans="2:11" ht="14.4">
      <c r="C5" s="39" t="s">
        <v>5</v>
      </c>
      <c r="D5" s="37"/>
      <c r="E5" s="215" t="s">
        <v>102</v>
      </c>
      <c r="F5" s="216"/>
      <c r="G5" s="216"/>
      <c r="H5" s="37"/>
      <c r="I5" s="37"/>
      <c r="J5" s="40"/>
      <c r="K5" s="37"/>
    </row>
    <row r="6" spans="2:11" ht="14.4">
      <c r="C6" s="39" t="s">
        <v>103</v>
      </c>
      <c r="D6" s="37"/>
      <c r="E6" s="215" t="s">
        <v>7</v>
      </c>
      <c r="F6" s="216"/>
      <c r="G6" s="216"/>
      <c r="H6" s="37"/>
      <c r="I6" s="37"/>
      <c r="J6" s="37"/>
      <c r="K6" s="37"/>
    </row>
    <row r="7" spans="2:11" ht="16.2" customHeight="1">
      <c r="C7" s="37"/>
      <c r="D7" s="37"/>
      <c r="E7" s="37"/>
      <c r="F7" s="37"/>
      <c r="G7" s="37"/>
      <c r="H7" s="37"/>
      <c r="I7" s="37"/>
      <c r="J7" s="37"/>
      <c r="K7" s="37"/>
    </row>
    <row r="8" spans="2:11" ht="14.4">
      <c r="C8" s="37"/>
      <c r="D8" s="37"/>
      <c r="E8" s="37"/>
      <c r="F8" s="37"/>
      <c r="G8" s="37"/>
      <c r="H8" s="37"/>
      <c r="I8" s="37"/>
      <c r="J8" s="37"/>
      <c r="K8" s="37"/>
    </row>
    <row r="9" spans="2:11" ht="14.4">
      <c r="C9" s="37"/>
      <c r="D9" s="37"/>
      <c r="E9" s="42" t="s">
        <v>105</v>
      </c>
      <c r="F9" s="37"/>
      <c r="G9" s="37"/>
      <c r="H9" s="37"/>
      <c r="I9" s="37"/>
      <c r="J9" s="37"/>
      <c r="K9" s="37"/>
    </row>
    <row r="10" spans="2:11" ht="14.4">
      <c r="C10" s="37"/>
      <c r="D10" s="37"/>
      <c r="E10" s="42"/>
      <c r="F10" s="37"/>
      <c r="G10" s="37"/>
      <c r="H10" s="37"/>
      <c r="I10" s="37"/>
      <c r="J10" s="37"/>
      <c r="K10" s="37"/>
    </row>
    <row r="11" spans="2:11" ht="14.4">
      <c r="C11" s="62" t="s">
        <v>165</v>
      </c>
      <c r="D11" s="37"/>
      <c r="E11" s="42"/>
      <c r="F11" s="37"/>
      <c r="G11" s="37"/>
      <c r="H11" s="37"/>
      <c r="I11" s="37"/>
      <c r="J11" s="37"/>
      <c r="K11" s="37"/>
    </row>
    <row r="12" spans="2:11" ht="20.399999999999999">
      <c r="C12" s="45" t="s">
        <v>108</v>
      </c>
      <c r="D12" s="45" t="s">
        <v>109</v>
      </c>
      <c r="E12" s="45" t="s">
        <v>117</v>
      </c>
      <c r="F12" s="45" t="s">
        <v>120</v>
      </c>
      <c r="G12" s="45" t="s">
        <v>166</v>
      </c>
      <c r="H12" s="45" t="s">
        <v>167</v>
      </c>
      <c r="I12" s="45" t="s">
        <v>168</v>
      </c>
      <c r="J12" s="45" t="s">
        <v>169</v>
      </c>
      <c r="K12" s="45" t="s">
        <v>125</v>
      </c>
    </row>
    <row r="13" spans="2:11">
      <c r="C13" s="63">
        <v>1</v>
      </c>
      <c r="D13" s="63">
        <v>2</v>
      </c>
      <c r="E13" s="63">
        <v>3</v>
      </c>
      <c r="F13" s="63">
        <v>4</v>
      </c>
      <c r="G13" s="63">
        <v>5</v>
      </c>
      <c r="H13" s="63">
        <v>6</v>
      </c>
      <c r="I13" s="63">
        <v>7</v>
      </c>
      <c r="J13" s="63">
        <v>8</v>
      </c>
      <c r="K13" s="63" t="s">
        <v>170</v>
      </c>
    </row>
    <row r="14" spans="2:11">
      <c r="B14" s="61">
        <v>1</v>
      </c>
      <c r="C14" s="64">
        <v>1</v>
      </c>
      <c r="D14" s="64" t="s">
        <v>171</v>
      </c>
      <c r="E14" s="64">
        <v>100.2466</v>
      </c>
      <c r="F14" s="64">
        <v>100</v>
      </c>
      <c r="G14" s="65" t="s">
        <v>172</v>
      </c>
      <c r="H14" s="64">
        <v>100.2456</v>
      </c>
      <c r="I14" s="64">
        <v>100.24590000000001</v>
      </c>
      <c r="J14" s="66">
        <v>1000</v>
      </c>
      <c r="K14" s="67">
        <v>100245.9</v>
      </c>
    </row>
    <row r="15" spans="2:11">
      <c r="B15" s="61">
        <v>2</v>
      </c>
      <c r="C15" s="64">
        <v>2</v>
      </c>
      <c r="D15" s="64" t="s">
        <v>173</v>
      </c>
      <c r="E15" s="64">
        <v>100.721557</v>
      </c>
      <c r="F15" s="64" t="s">
        <v>23</v>
      </c>
      <c r="G15" s="64" t="s">
        <v>23</v>
      </c>
      <c r="H15" s="64"/>
      <c r="I15" s="68">
        <v>103.836108</v>
      </c>
      <c r="J15" s="66">
        <v>167</v>
      </c>
      <c r="K15" s="67">
        <v>17340.63</v>
      </c>
    </row>
    <row r="16" spans="2:11">
      <c r="B16" s="61">
        <v>3</v>
      </c>
      <c r="C16" s="64">
        <v>3</v>
      </c>
      <c r="D16" s="64" t="s">
        <v>174</v>
      </c>
      <c r="E16" s="64">
        <v>100.721557</v>
      </c>
      <c r="F16" s="64" t="s">
        <v>23</v>
      </c>
      <c r="G16" s="64" t="s">
        <v>23</v>
      </c>
      <c r="H16" s="64"/>
      <c r="I16" s="68">
        <v>103.836108</v>
      </c>
      <c r="J16" s="66">
        <v>167</v>
      </c>
      <c r="K16" s="67">
        <v>17340.63</v>
      </c>
    </row>
    <row r="17" spans="2:11">
      <c r="B17" s="61">
        <v>4</v>
      </c>
      <c r="C17" s="64">
        <v>4</v>
      </c>
      <c r="D17" s="64" t="s">
        <v>175</v>
      </c>
      <c r="E17" s="64">
        <v>100.725904</v>
      </c>
      <c r="F17" s="64" t="s">
        <v>23</v>
      </c>
      <c r="G17" s="64" t="s">
        <v>23</v>
      </c>
      <c r="H17" s="64"/>
      <c r="I17" s="68">
        <v>103.836084</v>
      </c>
      <c r="J17" s="66">
        <v>166</v>
      </c>
      <c r="K17" s="67">
        <v>17236.79</v>
      </c>
    </row>
    <row r="18" spans="2:11">
      <c r="B18" s="61">
        <v>5</v>
      </c>
      <c r="K18" s="69">
        <f>SUM(K14:K17)</f>
        <v>152163.95000000001</v>
      </c>
    </row>
    <row r="19" spans="2:11" ht="12" customHeight="1">
      <c r="E19" s="139"/>
      <c r="F19" s="139"/>
    </row>
    <row r="20" spans="2:11" ht="14.4">
      <c r="D20" s="103" t="s">
        <v>198</v>
      </c>
      <c r="E20" s="104"/>
      <c r="J20" s="139" t="s">
        <v>162</v>
      </c>
      <c r="K20" s="139"/>
    </row>
    <row r="21" spans="2:11" ht="14.4">
      <c r="D21" s="103" t="s">
        <v>205</v>
      </c>
      <c r="E21" s="104"/>
      <c r="J21" s="139" t="s">
        <v>164</v>
      </c>
      <c r="K21" s="139"/>
    </row>
    <row r="22" spans="2:11" ht="14.4">
      <c r="D22" s="102"/>
      <c r="E22" s="106"/>
      <c r="J22" s="37"/>
      <c r="K22" s="37"/>
    </row>
    <row r="23" spans="2:11" ht="15" thickBot="1">
      <c r="D23" s="128"/>
      <c r="E23" s="128"/>
      <c r="J23" s="140"/>
      <c r="K23" s="140"/>
    </row>
  </sheetData>
  <mergeCells count="10">
    <mergeCell ref="J20:K20"/>
    <mergeCell ref="J21:K21"/>
    <mergeCell ref="J23:K23"/>
    <mergeCell ref="E19:F19"/>
    <mergeCell ref="E1:G1"/>
    <mergeCell ref="E2:G2"/>
    <mergeCell ref="E3:G3"/>
    <mergeCell ref="E4:G4"/>
    <mergeCell ref="E5:G5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K13" sqref="K13"/>
    </sheetView>
  </sheetViews>
  <sheetFormatPr defaultRowHeight="14.4"/>
  <cols>
    <col min="1" max="1" width="7.6640625" customWidth="1"/>
    <col min="2" max="2" width="0.33203125" hidden="1" customWidth="1"/>
    <col min="3" max="3" width="16.33203125" customWidth="1"/>
    <col min="5" max="5" width="18.6640625" customWidth="1"/>
    <col min="6" max="6" width="18.109375" customWidth="1"/>
    <col min="7" max="7" width="23.6640625" customWidth="1"/>
    <col min="8" max="8" width="11.6640625" bestFit="1" customWidth="1"/>
  </cols>
  <sheetData>
    <row r="1" spans="1:10">
      <c r="A1" s="61"/>
      <c r="B1" s="61"/>
      <c r="C1" s="38" t="s">
        <v>100</v>
      </c>
      <c r="D1" s="37"/>
      <c r="E1" s="217" t="s">
        <v>0</v>
      </c>
      <c r="F1" s="218"/>
      <c r="G1" s="218"/>
      <c r="H1" s="37"/>
      <c r="I1" s="37"/>
      <c r="J1" s="37"/>
    </row>
    <row r="2" spans="1:10">
      <c r="A2" s="61"/>
      <c r="B2" s="61"/>
      <c r="C2" s="39" t="s">
        <v>101</v>
      </c>
      <c r="D2" s="37"/>
      <c r="E2" s="219" t="s">
        <v>1</v>
      </c>
      <c r="F2" s="216"/>
      <c r="G2" s="216"/>
      <c r="H2" s="37"/>
      <c r="I2" s="37"/>
      <c r="J2" s="37"/>
    </row>
    <row r="3" spans="1:10">
      <c r="A3" s="61"/>
      <c r="B3" s="61"/>
      <c r="C3" s="39" t="s">
        <v>2</v>
      </c>
      <c r="D3" s="37"/>
      <c r="E3" s="219" t="s">
        <v>25</v>
      </c>
      <c r="F3" s="216"/>
      <c r="G3" s="216"/>
      <c r="H3" s="37"/>
      <c r="I3" s="37"/>
      <c r="J3" s="37"/>
    </row>
    <row r="4" spans="1:10">
      <c r="A4" s="61"/>
      <c r="B4" s="61"/>
      <c r="C4" s="39" t="s">
        <v>3</v>
      </c>
      <c r="D4" s="37"/>
      <c r="E4" s="220">
        <v>4201337670008</v>
      </c>
      <c r="F4" s="221"/>
      <c r="G4" s="221"/>
      <c r="H4" s="37"/>
      <c r="I4" s="37"/>
      <c r="J4" s="37"/>
    </row>
    <row r="5" spans="1:10">
      <c r="A5" s="61"/>
      <c r="B5" s="61"/>
      <c r="C5" s="39" t="s">
        <v>5</v>
      </c>
      <c r="D5" s="37"/>
      <c r="E5" s="215" t="s">
        <v>102</v>
      </c>
      <c r="F5" s="216"/>
      <c r="G5" s="216"/>
      <c r="H5" s="37"/>
      <c r="I5" s="37"/>
      <c r="J5" s="40"/>
    </row>
    <row r="6" spans="1:10">
      <c r="A6" s="61"/>
      <c r="B6" s="61"/>
      <c r="C6" s="39" t="s">
        <v>103</v>
      </c>
      <c r="D6" s="37"/>
      <c r="E6" s="215" t="s">
        <v>7</v>
      </c>
      <c r="F6" s="216"/>
      <c r="G6" s="216"/>
      <c r="H6" s="37"/>
      <c r="I6" s="37"/>
      <c r="J6" s="37"/>
    </row>
    <row r="7" spans="1:10">
      <c r="A7" s="61"/>
      <c r="B7" s="61"/>
      <c r="C7" s="37"/>
      <c r="D7" s="37"/>
      <c r="E7" s="37"/>
      <c r="F7" s="37"/>
      <c r="G7" s="37"/>
      <c r="H7" s="37"/>
      <c r="I7" s="37"/>
      <c r="J7" s="37"/>
    </row>
    <row r="8" spans="1:10">
      <c r="A8" s="61"/>
      <c r="B8" s="61"/>
      <c r="C8" s="37"/>
      <c r="D8" s="37"/>
      <c r="E8" s="37"/>
      <c r="F8" s="37"/>
      <c r="G8" s="37"/>
      <c r="H8" s="37"/>
      <c r="I8" s="37"/>
      <c r="J8" s="37"/>
    </row>
    <row r="9" spans="1:10">
      <c r="A9" s="61"/>
      <c r="B9" s="61"/>
      <c r="C9" s="37"/>
      <c r="D9" s="37"/>
      <c r="E9" s="42" t="s">
        <v>105</v>
      </c>
      <c r="F9" s="37"/>
      <c r="G9" s="37"/>
      <c r="H9" s="37"/>
      <c r="I9" s="37"/>
      <c r="J9" s="37"/>
    </row>
    <row r="10" spans="1:10">
      <c r="A10" s="61"/>
      <c r="B10" s="61"/>
      <c r="C10" s="37"/>
      <c r="D10" s="37"/>
      <c r="E10" s="42"/>
      <c r="F10" s="37"/>
      <c r="G10" s="37"/>
      <c r="H10" s="37"/>
      <c r="I10" s="37"/>
      <c r="J10" s="37"/>
    </row>
    <row r="11" spans="1:10">
      <c r="B11" s="43" t="s">
        <v>176</v>
      </c>
      <c r="C11" s="62" t="s">
        <v>177</v>
      </c>
      <c r="D11" s="37"/>
      <c r="E11" s="37"/>
      <c r="F11" s="37"/>
      <c r="G11" s="37"/>
    </row>
    <row r="12" spans="1:10" ht="40.799999999999997">
      <c r="B12" s="45" t="s">
        <v>108</v>
      </c>
      <c r="C12" s="45" t="s">
        <v>109</v>
      </c>
      <c r="D12" s="45" t="s">
        <v>117</v>
      </c>
      <c r="E12" s="45" t="s">
        <v>178</v>
      </c>
      <c r="F12" s="45" t="s">
        <v>179</v>
      </c>
      <c r="G12" s="45" t="s">
        <v>125</v>
      </c>
    </row>
    <row r="13" spans="1:10">
      <c r="B13" s="46">
        <v>1</v>
      </c>
      <c r="C13" s="46">
        <v>2</v>
      </c>
      <c r="D13" s="46">
        <v>3</v>
      </c>
      <c r="E13" s="46">
        <v>4</v>
      </c>
      <c r="F13" s="46">
        <v>5</v>
      </c>
      <c r="G13" s="46" t="s">
        <v>180</v>
      </c>
    </row>
    <row r="14" spans="1:10">
      <c r="B14" s="48">
        <v>1</v>
      </c>
      <c r="C14" s="48" t="s">
        <v>181</v>
      </c>
      <c r="D14" s="48">
        <v>5.1599500000000003</v>
      </c>
      <c r="E14" s="48">
        <v>4.9161999999999999</v>
      </c>
      <c r="F14" s="70">
        <v>15577.202499999999</v>
      </c>
      <c r="G14" s="57">
        <f>SUM(E14*F14)</f>
        <v>76580.642930499991</v>
      </c>
    </row>
    <row r="15" spans="1:10">
      <c r="B15" s="48">
        <v>2</v>
      </c>
      <c r="C15" s="48" t="s">
        <v>182</v>
      </c>
      <c r="D15" s="71">
        <v>7.8291870000000001</v>
      </c>
      <c r="E15" s="48">
        <v>5.352716</v>
      </c>
      <c r="F15" s="70">
        <v>7861.4291999999996</v>
      </c>
      <c r="G15" s="57">
        <f t="shared" ref="G15:G17" si="0">SUM(E15*F15)</f>
        <v>42079.997861707197</v>
      </c>
    </row>
    <row r="16" spans="1:10">
      <c r="B16" s="48">
        <v>3</v>
      </c>
      <c r="C16" s="48" t="s">
        <v>183</v>
      </c>
      <c r="D16" s="71">
        <v>14.021932</v>
      </c>
      <c r="E16" s="48">
        <v>9.7940159999999992</v>
      </c>
      <c r="F16" s="70">
        <v>9546.9177</v>
      </c>
      <c r="G16" s="57">
        <f t="shared" si="0"/>
        <v>93502.664704483192</v>
      </c>
    </row>
    <row r="17" spans="2:8">
      <c r="B17" s="48">
        <v>4</v>
      </c>
      <c r="C17" s="48" t="s">
        <v>184</v>
      </c>
      <c r="D17" s="71">
        <v>88.900882999999993</v>
      </c>
      <c r="E17" s="48">
        <v>87.925312000000005</v>
      </c>
      <c r="F17" s="70">
        <v>721.73130000000003</v>
      </c>
      <c r="G17" s="57">
        <f t="shared" si="0"/>
        <v>63458.449732665606</v>
      </c>
    </row>
    <row r="18" spans="2:8">
      <c r="G18" s="72">
        <f>SUM(G14:G17)</f>
        <v>275621.755229356</v>
      </c>
    </row>
    <row r="19" spans="2:8">
      <c r="H19" s="1"/>
    </row>
    <row r="20" spans="2:8">
      <c r="C20" s="103" t="s">
        <v>198</v>
      </c>
      <c r="D20" s="104"/>
      <c r="G20" s="103" t="s">
        <v>199</v>
      </c>
      <c r="H20" s="103"/>
    </row>
    <row r="21" spans="2:8">
      <c r="C21" s="103" t="s">
        <v>205</v>
      </c>
      <c r="D21" s="104"/>
      <c r="G21" s="103" t="s">
        <v>200</v>
      </c>
      <c r="H21" s="103"/>
    </row>
    <row r="22" spans="2:8">
      <c r="C22" s="102"/>
      <c r="D22" s="106"/>
      <c r="G22" s="102"/>
      <c r="H22" s="102"/>
    </row>
    <row r="23" spans="2:8">
      <c r="C23" s="102"/>
      <c r="D23" s="106"/>
      <c r="G23" s="102"/>
      <c r="H23" s="102"/>
    </row>
    <row r="24" spans="2:8">
      <c r="C24" s="108" t="s">
        <v>201</v>
      </c>
      <c r="D24" s="106"/>
      <c r="G24" s="104" t="s">
        <v>201</v>
      </c>
      <c r="H24" s="104"/>
    </row>
  </sheetData>
  <mergeCells count="6">
    <mergeCell ref="E6:G6"/>
    <mergeCell ref="E1:G1"/>
    <mergeCell ref="E2:G2"/>
    <mergeCell ref="E3:G3"/>
    <mergeCell ref="E4:G4"/>
    <mergeCell ref="E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Prilog 1</vt:lpstr>
      <vt:lpstr>TER Prilog 2</vt:lpstr>
      <vt:lpstr>Obrazac 3</vt:lpstr>
      <vt:lpstr>Prilog 4</vt:lpstr>
      <vt:lpstr>Prilog 5</vt:lpstr>
      <vt:lpstr>Dionice</vt:lpstr>
      <vt:lpstr>Obveznice</vt:lpstr>
      <vt:lpstr>Udjeli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2012-04-24T10:52:51Z</dcterms:modified>
</cp:coreProperties>
</file>