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ACK OFFICE\BACK OFFICE  2022\CROBIH\izvještaji 2022\"/>
    </mc:Choice>
  </mc:AlternateContent>
  <bookViews>
    <workbookView xWindow="0" yWindow="0" windowWidth="25200" windowHeight="11580"/>
  </bookViews>
  <sheets>
    <sheet name="prilog 1" sheetId="2" r:id="rId1"/>
    <sheet name="prilog 2" sheetId="3" r:id="rId2"/>
    <sheet name="prilog 3" sheetId="4" r:id="rId3"/>
    <sheet name="prilog 4" sheetId="5" r:id="rId4"/>
    <sheet name="Bilješke" sheetId="6" r:id="rId5"/>
  </sheets>
  <calcPr calcId="162913"/>
</workbook>
</file>

<file path=xl/calcChain.xml><?xml version="1.0" encoding="utf-8"?>
<calcChain xmlns="http://schemas.openxmlformats.org/spreadsheetml/2006/main">
  <c r="H59" i="5" l="1"/>
  <c r="E36" i="4" l="1"/>
  <c r="H46" i="3"/>
  <c r="H45" i="3"/>
  <c r="H34" i="3"/>
  <c r="H31" i="3"/>
  <c r="G31" i="3"/>
  <c r="I44" i="5" l="1"/>
  <c r="I55" i="5" s="1"/>
  <c r="H44" i="5" l="1"/>
  <c r="H63" i="2" l="1"/>
  <c r="G63" i="2"/>
  <c r="F30" i="4" l="1"/>
  <c r="F26" i="4"/>
  <c r="E26" i="4"/>
  <c r="F36" i="4" l="1"/>
  <c r="H68" i="3" l="1"/>
  <c r="H72" i="3"/>
  <c r="H77" i="3"/>
  <c r="G72" i="3"/>
  <c r="G52" i="3"/>
  <c r="G40" i="3" s="1"/>
  <c r="G61" i="3" s="1"/>
  <c r="H52" i="3"/>
  <c r="G47" i="3"/>
  <c r="H47" i="3"/>
  <c r="G33" i="3"/>
  <c r="G28" i="3"/>
  <c r="G23" i="3"/>
  <c r="H33" i="3"/>
  <c r="H28" i="3"/>
  <c r="H23" i="3"/>
  <c r="H22" i="3" l="1"/>
  <c r="H40" i="3"/>
  <c r="G22" i="3"/>
  <c r="G68" i="3" l="1"/>
  <c r="G84" i="3" s="1"/>
  <c r="G87" i="3" s="1"/>
  <c r="G67" i="3"/>
  <c r="E30" i="4" s="1"/>
  <c r="G83" i="3"/>
  <c r="H60" i="3"/>
  <c r="H67" i="3" s="1"/>
  <c r="H83" i="3" s="1"/>
  <c r="H87" i="3" s="1"/>
  <c r="G79" i="2"/>
  <c r="G77" i="2" s="1"/>
  <c r="G76" i="2" l="1"/>
  <c r="G74" i="2" s="1"/>
  <c r="G80" i="2" s="1"/>
  <c r="G67" i="2"/>
  <c r="G70" i="2"/>
  <c r="G54" i="2"/>
  <c r="G60" i="2" s="1"/>
  <c r="G48" i="2"/>
  <c r="G39" i="2"/>
  <c r="G30" i="2"/>
  <c r="G27" i="2"/>
  <c r="G24" i="2"/>
  <c r="H77" i="2"/>
  <c r="H74" i="2"/>
  <c r="H70" i="2"/>
  <c r="H67" i="2"/>
  <c r="H54" i="2"/>
  <c r="H60" i="2" s="1"/>
  <c r="H48" i="2"/>
  <c r="H39" i="2"/>
  <c r="H30" i="2"/>
  <c r="H27" i="2"/>
  <c r="H24" i="2"/>
  <c r="H44" i="2" l="1"/>
  <c r="G44" i="2"/>
  <c r="H80" i="2"/>
  <c r="H84" i="2" s="1"/>
  <c r="H55" i="5"/>
  <c r="G84" i="2" l="1"/>
  <c r="A1" i="3"/>
</calcChain>
</file>

<file path=xl/comments1.xml><?xml version="1.0" encoding="utf-8"?>
<comments xmlns="http://schemas.openxmlformats.org/spreadsheetml/2006/main">
  <authors>
    <author>ZIF CROBIH FOND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ZIF CROBIH FOND:</t>
        </r>
        <r>
          <rPr>
            <sz val="9"/>
            <color indexed="81"/>
            <rFont val="Segoe UI"/>
            <family val="2"/>
            <charset val="238"/>
          </rPr>
          <t xml:space="preserve">
71-61 (neto)
</t>
        </r>
      </text>
    </comment>
    <comment ref="G53" authorId="0" shapeId="0">
      <text>
        <r>
          <rPr>
            <b/>
            <sz val="9"/>
            <color indexed="81"/>
            <rFont val="Segoe UI"/>
            <family val="2"/>
            <charset val="238"/>
          </rPr>
          <t>ZIF CROBIH FOND:</t>
        </r>
        <r>
          <rPr>
            <sz val="9"/>
            <color indexed="81"/>
            <rFont val="Segoe UI"/>
            <family val="2"/>
            <charset val="238"/>
          </rPr>
          <t xml:space="preserve">
72-62 neto
</t>
        </r>
      </text>
    </comment>
  </commentList>
</comments>
</file>

<file path=xl/sharedStrings.xml><?xml version="1.0" encoding="utf-8"?>
<sst xmlns="http://schemas.openxmlformats.org/spreadsheetml/2006/main" count="485" uniqueCount="297">
  <si>
    <t>Ostale rezerve</t>
  </si>
  <si>
    <t>Redni broj</t>
  </si>
  <si>
    <t>Pozicija</t>
  </si>
  <si>
    <t>Oznaka za AOP</t>
  </si>
  <si>
    <t>Iznos tekuće godine</t>
  </si>
  <si>
    <t xml:space="preserve">IMOVINA </t>
  </si>
  <si>
    <t>Ulaganja u instrumente kapitala</t>
  </si>
  <si>
    <t>1.</t>
  </si>
  <si>
    <t>2.</t>
  </si>
  <si>
    <t>3.</t>
  </si>
  <si>
    <t>4.</t>
  </si>
  <si>
    <t>5.</t>
  </si>
  <si>
    <t>6.</t>
  </si>
  <si>
    <t>7.</t>
  </si>
  <si>
    <t>Odgođena porezna imovina</t>
  </si>
  <si>
    <t>8.</t>
  </si>
  <si>
    <t>OBAVEZE</t>
  </si>
  <si>
    <t>2.2.</t>
  </si>
  <si>
    <t>2.1.</t>
  </si>
  <si>
    <t>Ulaganja u dužničke instrumente</t>
  </si>
  <si>
    <t>3.1.</t>
  </si>
  <si>
    <t>3.2.</t>
  </si>
  <si>
    <t>Obveznice</t>
  </si>
  <si>
    <t xml:space="preserve">Depoziti </t>
  </si>
  <si>
    <t>Potraživanja po osnovu dividendi</t>
  </si>
  <si>
    <t>Potraživanja od društva za upravljanje</t>
  </si>
  <si>
    <t>Razgraničenja</t>
  </si>
  <si>
    <t>Ostala imovina i potraživanja</t>
  </si>
  <si>
    <t>4.1.</t>
  </si>
  <si>
    <t>4.2.</t>
  </si>
  <si>
    <t>4.3.</t>
  </si>
  <si>
    <t>4.4.</t>
  </si>
  <si>
    <t>4.5.</t>
  </si>
  <si>
    <t>Potraživanja iz poslovanja</t>
  </si>
  <si>
    <t>Akontacije poreza na dobit</t>
  </si>
  <si>
    <t>8.1.</t>
  </si>
  <si>
    <t>8.2.</t>
  </si>
  <si>
    <t>8.3.</t>
  </si>
  <si>
    <r>
      <t>UKUPNO IMOVINA</t>
    </r>
    <r>
      <rPr>
        <sz val="10"/>
        <color indexed="8"/>
        <rFont val="Arial"/>
        <family val="2"/>
      </rPr>
      <t xml:space="preserve"> (001+002+005+008+014+015+016+017)</t>
    </r>
  </si>
  <si>
    <t>Obaveze iz poslovanja</t>
  </si>
  <si>
    <t>8.4.</t>
  </si>
  <si>
    <t>Obaveze za tekući porez na dobit</t>
  </si>
  <si>
    <t>Odgođene porezne obaveze</t>
  </si>
  <si>
    <t>Obaveze za dividende</t>
  </si>
  <si>
    <t>Obaveze prema društvu za upravljanje</t>
  </si>
  <si>
    <t>Ostale obaveze</t>
  </si>
  <si>
    <t>6.1.</t>
  </si>
  <si>
    <t>6.2.</t>
  </si>
  <si>
    <t>6.3.</t>
  </si>
  <si>
    <t>6.4.</t>
  </si>
  <si>
    <t>Ostala imovina i potraživanja, uključujući i razgraničenja (018 do 021)</t>
  </si>
  <si>
    <t>NETO IMOVINA</t>
  </si>
  <si>
    <t>Dionički kapital</t>
  </si>
  <si>
    <t>D.</t>
  </si>
  <si>
    <t>1.1.</t>
  </si>
  <si>
    <t>1.2.</t>
  </si>
  <si>
    <t>Dionička premija</t>
  </si>
  <si>
    <t xml:space="preserve">Statutarne rezerve </t>
  </si>
  <si>
    <t>5.1.</t>
  </si>
  <si>
    <t>Akumulirana, neraspoređena dobit iz prethodnih perioda</t>
  </si>
  <si>
    <t>5.2.</t>
  </si>
  <si>
    <t>Dobit tekućeg perioda</t>
  </si>
  <si>
    <t>Akumulirani, nepokriveni gubici iz prethodnih perioda</t>
  </si>
  <si>
    <t>Gubitak tekućeg perioda</t>
  </si>
  <si>
    <t xml:space="preserve">C. </t>
  </si>
  <si>
    <t>B.</t>
  </si>
  <si>
    <t>A.</t>
  </si>
  <si>
    <t>E.</t>
  </si>
  <si>
    <t>F.</t>
  </si>
  <si>
    <t>M.P.</t>
  </si>
  <si>
    <t>Zakonski zastupnik društva za upravljanje</t>
  </si>
  <si>
    <t>(u BAM)</t>
  </si>
  <si>
    <t>Ulaganja u nekretnine</t>
  </si>
  <si>
    <t>Obaveze prema banci depozitaru</t>
  </si>
  <si>
    <t>6.5.</t>
  </si>
  <si>
    <t>Vanbilansna aktiva</t>
  </si>
  <si>
    <t>Vanbilansna pasiva</t>
  </si>
  <si>
    <t xml:space="preserve">VANBILANSNA EVIDENCIJA </t>
  </si>
  <si>
    <t>Udjeli</t>
  </si>
  <si>
    <t>Bilješka</t>
  </si>
  <si>
    <t>Gotovina i gotovinski ekvivalenti</t>
  </si>
  <si>
    <t>Ostale obaveze, uključujući i razgraničenja (031 do 035)</t>
  </si>
  <si>
    <r>
      <t>UKUPNO OBAVEZE</t>
    </r>
    <r>
      <rPr>
        <sz val="10"/>
        <rFont val="Arial"/>
        <family val="2"/>
      </rPr>
      <t xml:space="preserve"> (023+024+027+028+029+030)</t>
    </r>
  </si>
  <si>
    <t>Vlasnički kapital (038+039)</t>
  </si>
  <si>
    <t>Rezerve (042+043)</t>
  </si>
  <si>
    <t>Dobit (049+050)</t>
  </si>
  <si>
    <t>Gubitak (052+053)</t>
  </si>
  <si>
    <r>
      <t xml:space="preserve">UKUPNO NETO IMOVINA </t>
    </r>
    <r>
      <rPr>
        <sz val="10"/>
        <rFont val="Arial"/>
        <family val="2"/>
      </rPr>
      <t>(037+040+041+044+048-051)</t>
    </r>
  </si>
  <si>
    <r>
      <t xml:space="preserve">NETO IMOVINA PO DIONICI/UDJELU </t>
    </r>
    <r>
      <rPr>
        <sz val="10"/>
        <rFont val="Arial"/>
        <family val="2"/>
      </rPr>
      <t>(054/055)</t>
    </r>
  </si>
  <si>
    <t>Šifra djelatnosti po KD BiH 2010</t>
  </si>
  <si>
    <t>Naziv društva za upravljanje</t>
  </si>
  <si>
    <t>Šifra djelatnosti po SKD</t>
  </si>
  <si>
    <t>Matični broj i JIB društva za upravljanje</t>
  </si>
  <si>
    <t>Šifra opštine</t>
  </si>
  <si>
    <t>Registarski broj fonda</t>
  </si>
  <si>
    <t>Naziv banke</t>
  </si>
  <si>
    <t>Broj računa</t>
  </si>
  <si>
    <t>Dana____________                                          Broj licence:____________________</t>
  </si>
  <si>
    <t>Iznos prethodne godine (početno stanje)</t>
  </si>
  <si>
    <t>Naziv investicijskog fonda</t>
  </si>
  <si>
    <t>U ______________                                Certificirani računovođa ____________________________</t>
  </si>
  <si>
    <r>
      <t>Prihodi</t>
    </r>
    <r>
      <rPr>
        <sz val="10"/>
        <rFont val="Arial"/>
        <family val="2"/>
      </rPr>
      <t xml:space="preserve"> (202+206+207+212+216+217)</t>
    </r>
  </si>
  <si>
    <t>Prihodi od kamata (203 do 205)</t>
  </si>
  <si>
    <t>1.3.</t>
  </si>
  <si>
    <t>Prihodi od dividendi</t>
  </si>
  <si>
    <t>3.3.</t>
  </si>
  <si>
    <t>3.4.</t>
  </si>
  <si>
    <t>Neto dobici od prodaje nekretnina</t>
  </si>
  <si>
    <t>Neto dobici od ulaganja u nekretnine koje se vode po fer vrijednosti</t>
  </si>
  <si>
    <t>Neto pozitivne kursne razlike</t>
  </si>
  <si>
    <t>Ostali prihodi i dobici</t>
  </si>
  <si>
    <r>
      <t>Rashodi</t>
    </r>
    <r>
      <rPr>
        <sz val="10"/>
        <rFont val="Arial"/>
        <family val="2"/>
      </rPr>
      <t xml:space="preserve"> (219+220+221+222+223+224+225+230+234+235+236)</t>
    </r>
  </si>
  <si>
    <t>Naknada društvu za upravljanje</t>
  </si>
  <si>
    <t>Transakcijski troškovi pri kupovini i prodaji ulaganja</t>
  </si>
  <si>
    <t>Ulazne i izlazne naknade</t>
  </si>
  <si>
    <t>Naknada banci depozitaru</t>
  </si>
  <si>
    <t>Naknade članovima nadzornog odbora i direktoru</t>
  </si>
  <si>
    <t>Naknade Registru vrijednosnih papira u FBiH i Komisiji za vrijednosne papire FBiH</t>
  </si>
  <si>
    <t>7.1.</t>
  </si>
  <si>
    <t>7.2.</t>
  </si>
  <si>
    <t>7.3.</t>
  </si>
  <si>
    <t>7.4.</t>
  </si>
  <si>
    <t>Neto gubici od prodaje nekretnina</t>
  </si>
  <si>
    <t>Neto gubici od ulaganja u nekretnine koje se vode po fer vrijednosti</t>
  </si>
  <si>
    <t>9.</t>
  </si>
  <si>
    <t>10.</t>
  </si>
  <si>
    <t>Neto negativne kursne razlike</t>
  </si>
  <si>
    <t>11.</t>
  </si>
  <si>
    <t>Ostali rashodi i gubici</t>
  </si>
  <si>
    <t>C.</t>
  </si>
  <si>
    <r>
      <t xml:space="preserve">Dobit prije oporezivanja </t>
    </r>
    <r>
      <rPr>
        <sz val="10"/>
        <color theme="1"/>
        <rFont val="Arial"/>
        <family val="2"/>
      </rPr>
      <t>(201-218)</t>
    </r>
  </si>
  <si>
    <r>
      <t>Gubitak prije oporezivanja</t>
    </r>
    <r>
      <rPr>
        <sz val="10"/>
        <color theme="1"/>
        <rFont val="Arial"/>
        <family val="2"/>
      </rPr>
      <t xml:space="preserve"> (218-201)</t>
    </r>
  </si>
  <si>
    <r>
      <t xml:space="preserve">Porez na dobit </t>
    </r>
    <r>
      <rPr>
        <sz val="10"/>
        <color theme="1"/>
        <rFont val="Arial"/>
        <family val="2"/>
      </rPr>
      <t>(240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241)</t>
    </r>
  </si>
  <si>
    <t>Tekući porez na dobit</t>
  </si>
  <si>
    <t xml:space="preserve">Odgođeni porez na dobit </t>
  </si>
  <si>
    <r>
      <t xml:space="preserve">Dobit </t>
    </r>
    <r>
      <rPr>
        <sz val="10"/>
        <color theme="1"/>
        <rFont val="Arial"/>
        <family val="2"/>
      </rPr>
      <t>(237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</si>
  <si>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G.</t>
  </si>
  <si>
    <r>
      <t xml:space="preserve">Gubitak </t>
    </r>
    <r>
      <rPr>
        <sz val="10"/>
        <color theme="1"/>
        <rFont val="Arial"/>
        <family val="2"/>
      </rPr>
      <t>(238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</si>
  <si>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IZVJEŠTAJ O OSTALOM UKUPNOM REZULTATU</t>
  </si>
  <si>
    <t>H.</t>
  </si>
  <si>
    <r>
      <rPr>
        <b/>
        <sz val="10"/>
        <color theme="1"/>
        <rFont val="Arial"/>
        <family val="2"/>
      </rPr>
      <t>Ostali ukupni rezultat</t>
    </r>
    <r>
      <rPr>
        <sz val="10"/>
        <color theme="1"/>
        <rFont val="Arial"/>
        <family val="2"/>
      </rPr>
      <t xml:space="preserve"> (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245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250) </t>
    </r>
  </si>
  <si>
    <t>Povećanje/(smanjenje) fer vrijednosti dužničkih instrumenata po fer vrijednosti kroz ostali ukupni rezultat</t>
  </si>
  <si>
    <t>Efekti proistekli iz transakcija zaštite ("hedging")</t>
  </si>
  <si>
    <t>1.4.</t>
  </si>
  <si>
    <t>Porez na dobit koji se odnosi na ove stavke</t>
  </si>
  <si>
    <t>Povećanje/(smanjenje) fer vrijednosti instrumenata kapitala po fer vrijednosti kroz ostali ukupni rezultat</t>
  </si>
  <si>
    <t>2.3.</t>
  </si>
  <si>
    <t xml:space="preserve">POVEĆANJE / (SMANJENJE) NETO IMOVINE </t>
  </si>
  <si>
    <t>I.</t>
  </si>
  <si>
    <r>
      <t>Povećanje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</si>
  <si>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J.</t>
  </si>
  <si>
    <r>
      <t>Smanjenje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</si>
  <si>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K.</t>
  </si>
  <si>
    <t>Zarada po dionici</t>
  </si>
  <si>
    <t>a) Osnovna zarada po dionici</t>
  </si>
  <si>
    <t>b) Razrijeđena zarada po dionici</t>
  </si>
  <si>
    <t>U ______________                                Certificirani računovođa______________________</t>
  </si>
  <si>
    <t>Sjedište i adresa investicijskog fonda</t>
  </si>
  <si>
    <t xml:space="preserve">IZVJEŠTAJ O PROMJENAMA NETO IMOVINE INVESTICIJSKOG FONDA </t>
  </si>
  <si>
    <t>Tekuća godina</t>
  </si>
  <si>
    <t>Prethodna godina</t>
  </si>
  <si>
    <t>2. Efekti retroaktivne primjene promjene računovodstvenih politika</t>
  </si>
  <si>
    <t>3. Efekti retroaktivnog prepravljanja iznosa priznatih u skladu sa MRS 8</t>
  </si>
  <si>
    <r>
      <rPr>
        <b/>
        <sz val="10"/>
        <rFont val="Arial"/>
        <family val="2"/>
      </rPr>
      <t xml:space="preserve">7. Ukupni rezultat </t>
    </r>
    <r>
      <rPr>
        <sz val="10"/>
        <rFont val="Arial"/>
        <family val="2"/>
      </rPr>
      <t>(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305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306)</t>
    </r>
  </si>
  <si>
    <t xml:space="preserve">8. Povećanje po osnovu izdatih udjela/dionica </t>
  </si>
  <si>
    <t xml:space="preserve">9. Smanjenje po osnovu povlačenja udjela/dionica </t>
  </si>
  <si>
    <t xml:space="preserve">10. Ostale promjene </t>
  </si>
  <si>
    <t>U ______________                                Certificirani računovođa_______________</t>
  </si>
  <si>
    <t>Dana____________                                          Broj licence:_____________</t>
  </si>
  <si>
    <t>IZVJEŠTAJ O TOKOVIMA GOTOVINE</t>
  </si>
  <si>
    <t>(IZVJEŠTAJ O GOTOVINSKIM TOKOVIMA)</t>
  </si>
  <si>
    <t>Oznaka           ( + ) / ( - )</t>
  </si>
  <si>
    <t xml:space="preserve">Oznaka za AOP </t>
  </si>
  <si>
    <t>GOTOVINSKI TOKOVI IZ POSLOVNIH AKTIVNOSTI</t>
  </si>
  <si>
    <t>Prilivi od kamata</t>
  </si>
  <si>
    <t>( + )</t>
  </si>
  <si>
    <t>Prilivi od dividendi</t>
  </si>
  <si>
    <t>( - )</t>
  </si>
  <si>
    <t>1.5.</t>
  </si>
  <si>
    <t>1.6.</t>
  </si>
  <si>
    <t>1.7.</t>
  </si>
  <si>
    <t>1.8.</t>
  </si>
  <si>
    <t>1.9.</t>
  </si>
  <si>
    <t>Odlivi po osnovu ulaganja u nekretnine</t>
  </si>
  <si>
    <t>1.10.</t>
  </si>
  <si>
    <t>Prilivi od prodaje nekretnina</t>
  </si>
  <si>
    <t>1.11.</t>
  </si>
  <si>
    <t>Odlivi po osnovu plaćenih naknada društvu za upravljanje</t>
  </si>
  <si>
    <t>1.12.</t>
  </si>
  <si>
    <t>Odlivi po osnovu plaćenih transakcijskih troškova pri kupovini i prodaji ulaganja</t>
  </si>
  <si>
    <t>1.13.</t>
  </si>
  <si>
    <t>Odlivi po osnovu plaćenih naknada Registru vrijednosnih papira FBiH i Komisiji za vrijednosne papire FBiH</t>
  </si>
  <si>
    <t>1.14.</t>
  </si>
  <si>
    <t>Odlivi po osnovu plaćenih naknada depozitaru</t>
  </si>
  <si>
    <t>1.15.</t>
  </si>
  <si>
    <t>1.16.</t>
  </si>
  <si>
    <t>Odlivi po osnovu plaćenih naknada članovima Nadzornog odbora i direktoru fonda</t>
  </si>
  <si>
    <t>1.17.</t>
  </si>
  <si>
    <t>Odlivi po osnovu plaćenog poreza na dobit</t>
  </si>
  <si>
    <t>1.18.</t>
  </si>
  <si>
    <t>Ostali prilivi iz poslovnih aktivnosti</t>
  </si>
  <si>
    <t>1.19.</t>
  </si>
  <si>
    <t>Ostali odlivi iz poslovnih aktivnosti</t>
  </si>
  <si>
    <t>( + ) ( - )</t>
  </si>
  <si>
    <t>Prilivi po osnovu izdatih udjela/dionica Fonda</t>
  </si>
  <si>
    <t>Odlivi po osnovu povlačenja udjela/dionica Fonda</t>
  </si>
  <si>
    <t>Sticanje vlastitih dionica</t>
  </si>
  <si>
    <t>2.4.</t>
  </si>
  <si>
    <t>Odlivi po osnovu isplaćenih dividendi</t>
  </si>
  <si>
    <t>2.5.</t>
  </si>
  <si>
    <t>2.6.</t>
  </si>
  <si>
    <t>NETO POVEĆANJE / (SMANJENJE) GOTOVINE I GOTOVINSKIH EKVIVALENATA (A+B)</t>
  </si>
  <si>
    <t>EFEKTI PROMJENE DEVIZNIH KURSEVA GOTOVINE I GOTOVINSKIH EKVIVALENATA</t>
  </si>
  <si>
    <t>Dana____________                                          Broj licence:______________</t>
  </si>
  <si>
    <t xml:space="preserve">Bilješke  u skladu sa propisanim u članu 12. Pravilnika o sadržaju i formi finansijskih izvještaja za investicijske fondove ("Sl. novine Federacije BiH", br. 81/21) sadrže dopunske informacije (tekstualni opis ili raščlanjivanje) za materijalno značajne stavke prezentovane u Izvještaju o finansijskom položaju na kraju perioda, Izvještaju o ukupnom rezultatu za period, Izvještaju o promjenama neto imovine i Izvještaju o tokovima gotovine </t>
  </si>
  <si>
    <t>ZIF CROBIH FOND d.d. Mostar</t>
  </si>
  <si>
    <t>Kneza Branimira 2/II, Mostar</t>
  </si>
  <si>
    <t>DUF SME INVEST d.o.o. Mostar</t>
  </si>
  <si>
    <t>4227003080004</t>
  </si>
  <si>
    <t>JP-M-031-07</t>
  </si>
  <si>
    <t>Identifikacijski broj za indirektne poreze</t>
  </si>
  <si>
    <t>Identifikacijski broj za direktne poreze</t>
  </si>
  <si>
    <t>Šifra općine</t>
  </si>
  <si>
    <t>Raiffeisen Bank d.d. BiH</t>
  </si>
  <si>
    <t>1610000032050072</t>
  </si>
  <si>
    <t>64.30</t>
  </si>
  <si>
    <t>(BILANCA STANJA)</t>
  </si>
  <si>
    <t>Financijska imovina po fer vrijednosti kroz bilancu uspjeha (003+004)</t>
  </si>
  <si>
    <t>Financijska imovina po fer vrijednosti kroz ostali ukupni rezultat (006+007)</t>
  </si>
  <si>
    <t>Financijska imovina po amortiziranom trošku (009 do 013)</t>
  </si>
  <si>
    <t>Obračunati, nefakturirani prihodi (ugovorna imovina)</t>
  </si>
  <si>
    <t>Ostala financijska imovina po amortiziranom trošku</t>
  </si>
  <si>
    <t>Financijske obaveze po fer vrijednosti kroz bilancu uspjeha</t>
  </si>
  <si>
    <t>Financijske obaveze po amortiziranom trošku (025+026)</t>
  </si>
  <si>
    <t>Ostale financijske obaveze po amortiziranom trošku</t>
  </si>
  <si>
    <t>Rezerviranja</t>
  </si>
  <si>
    <t>Revalorizacijske rezerve (045 do 047)</t>
  </si>
  <si>
    <t>Revalorizacijske rezerve za financijsku imovinu mjerenu po fer vrijednosti kroz ostali ukupni rezultat</t>
  </si>
  <si>
    <t>Revalorizacijske rezerve za instrumente zaštite</t>
  </si>
  <si>
    <t>Ostale revalorizacijske rezerve</t>
  </si>
  <si>
    <t>BROJ EMITIRANIH DIONICA/UDJELA</t>
  </si>
  <si>
    <t>IZVJEŠTAJ O FINANCIJSKOM POLOŽAJU NA KRAJU RAZDOBLJA</t>
  </si>
  <si>
    <t>IZVJEŠTAJ O UKUPNOM REZULTATU ZA RAZDOBLJE</t>
  </si>
  <si>
    <t>BILANCA USPJEHA</t>
  </si>
  <si>
    <t>Prihodi od kamata od financijske imovine po amortiziranom trošku</t>
  </si>
  <si>
    <t>Prihodi od kamata od financijske imovine po fer vrijednosti kroz ostali ukupni rezultat</t>
  </si>
  <si>
    <t>Prihodi od kamata od financijske imovine po fer vrijednosti kroz bilancu uspjeha</t>
  </si>
  <si>
    <t>Realizirani neto dobici od prodaje ulaganja (208 do 211)</t>
  </si>
  <si>
    <t>Neto dobici od prodaje financijske imovine po amortiziranom trošku</t>
  </si>
  <si>
    <t>Neto dobici od prodaje financijske imovine po fer vrijednosti kroz ostali ukupni rezultat</t>
  </si>
  <si>
    <t>Neto dobici od prodaje financijske imovine po fer vrijednosti kroz bilancu uspjeha</t>
  </si>
  <si>
    <t>Nerealizirani neto dobici po osnovu promjene fer vrijednosti (213 do 215)</t>
  </si>
  <si>
    <t>Neto dobici od financijske imovine po fer vrijednosti kroz bilancu uspjeha</t>
  </si>
  <si>
    <t>Neto dobici od financijskih obaveza po fer vrijednosti kroz bilancu uspjeha</t>
  </si>
  <si>
    <t>Realizirani neto gubici od prodaje ulaganja (226 do 229)</t>
  </si>
  <si>
    <t>Neto gubici od prodaje financijske imovine po amortiziranom trošku</t>
  </si>
  <si>
    <t>Neto gubici od prodaje financijske imovine po fer vrijednosti kroz ostali ukupni rezultat</t>
  </si>
  <si>
    <t>Neto gubici od prodaje financijske imovine po fer vrijednosti kroz bilancu uspjeha</t>
  </si>
  <si>
    <t>Neto gubici od financijske imovine po fer vrijednosti kroz bilancu uspjeha</t>
  </si>
  <si>
    <t>Neto gubici od financijskih obaveza po fer vrijednosti kroz bilancu uspjeha</t>
  </si>
  <si>
    <t>Financijski rashodi</t>
  </si>
  <si>
    <t>Stavke koje mogu biti reklasificirane u bilancu uspjeha (+246+247+248-249)</t>
  </si>
  <si>
    <t>Ostale stavke koje mogu biti reklasifiicirane u bilancu uspjeha</t>
  </si>
  <si>
    <t>Stavke koje neće biti reklasifiicirane u bilancu uspjeha (+251+252-253)</t>
  </si>
  <si>
    <t>Ostale stavke koje neće biti reklasifiicirane u bilancu uspjeha</t>
  </si>
  <si>
    <t>Odlivi po osnovu ulaganja u financijsku imovinu po fer vrijednosti kroz bilancu uspjeha</t>
  </si>
  <si>
    <t>Prilivi od prodaje financijske imovine po fer vrijednosti kroz bilancu uspjeha</t>
  </si>
  <si>
    <t>Odlivi po osnovu ulaganja u financijsku imovinu po fer vrijednosti kroz ostali ukupni rezultat</t>
  </si>
  <si>
    <t>Prilivi od prodaje financijske imovine po fer vrijednosti kroz ostali ukupni rezultat</t>
  </si>
  <si>
    <t>Odlivi po osnovu ulaganja u financijsku imovinu po amortiziranom trošku</t>
  </si>
  <si>
    <t>Prilivi od prodaje financijske imovine po amortiziranom trošku</t>
  </si>
  <si>
    <t>Odlivi po osnovu plaćenih naknada burzi</t>
  </si>
  <si>
    <r>
      <t>Neto gotovinski tok koji je generiran/(korišten) u poslovnim aktivnostima</t>
    </r>
    <r>
      <rPr>
        <sz val="10"/>
        <rFont val="Arial"/>
        <family val="2"/>
      </rPr>
      <t xml:space="preserve"> (401 do 419)</t>
    </r>
  </si>
  <si>
    <t>GOTOVINSKI TOKOVI IZ FINANCIJSKIH AKTIVNOSTI</t>
  </si>
  <si>
    <t>Ostali prilivi iz financijskih aktivnosti</t>
  </si>
  <si>
    <t>Ostali odlivi iz financijskih aktivnosti</t>
  </si>
  <si>
    <r>
      <t xml:space="preserve">Neto gotovinski tok koji je generiran/(korišten) u financijskim aktivnostima </t>
    </r>
    <r>
      <rPr>
        <sz val="10"/>
        <rFont val="Arial"/>
        <family val="2"/>
        <charset val="238"/>
      </rPr>
      <t>(421 do 426)</t>
    </r>
  </si>
  <si>
    <t>GOTOVINA I GOTOVINSKI EKVIVALENTI NA POČETKU RAZDOBLJA</t>
  </si>
  <si>
    <t>GOTOVINA I GOTOVINSKI EKVIVALENTI NA KRAJU RAZDOBLJA (C+D+E)</t>
  </si>
  <si>
    <t>1. Stanje na dan 31.12. prethodnog obračunskog razdoblja</t>
  </si>
  <si>
    <r>
      <t xml:space="preserve">4. Ponovo iskazano stanje na dan 01.01. tekućeg obračunskog razdoblja </t>
    </r>
    <r>
      <rPr>
        <sz val="10"/>
        <rFont val="Arial"/>
        <family val="2"/>
      </rPr>
      <t>(301±302±303)</t>
    </r>
  </si>
  <si>
    <t>5. Dobit/(gubitak) za razdoblje</t>
  </si>
  <si>
    <t>6. Ostali ukupni rezultat za razdoblje</t>
  </si>
  <si>
    <r>
      <t xml:space="preserve">11. Stanje na dan 31.12. tekućeg obračunskog razdoblja </t>
    </r>
    <r>
      <rPr>
        <sz val="10"/>
        <rFont val="Arial"/>
        <family val="2"/>
      </rPr>
      <t>(304±307+308-309±310)</t>
    </r>
  </si>
  <si>
    <t>Broj udjela/dionica fonda u razdoblju</t>
  </si>
  <si>
    <t>12. Broj udjela/dionica fonda na početku razdoblja</t>
  </si>
  <si>
    <t>13. Izdati udjeli/dionice u toku razdoblja</t>
  </si>
  <si>
    <t>14. Povučeni udjeli/dionice u toku razdoblja</t>
  </si>
  <si>
    <t>15. Broj udjela/dionica fonda na kraju razdoblja</t>
  </si>
  <si>
    <t xml:space="preserve">                                                                                                     (BILANCA USPJEHA)</t>
  </si>
  <si>
    <t>Nerealzirani neto gubici po osnovu promjene fer  vrijednosti (231 do 233)</t>
  </si>
  <si>
    <t>za razdoblje od 01.01. do 31.12. 2022. godine</t>
  </si>
  <si>
    <t>01.01. do 31.12.
tekuće godine</t>
  </si>
  <si>
    <t>na dan 31.12. 2022. godine</t>
  </si>
  <si>
    <t>01.01. do 31.12.
prethodne godine</t>
  </si>
  <si>
    <t>za razdoblje završeno na dan 31.12. 2022. godine</t>
  </si>
  <si>
    <t xml:space="preserve">          za razdoblje od 01.01. do 31.12.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</si>
</sst>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M_-;\-* #,##0.00\ _K_M_-;_-* &quot;-&quot;??\ _K_M_-;_-@_-"/>
    <numFmt numFmtId="165" formatCode="_(* #,##0.00_);_(* \(#,##0.00\);_(* &quot;-&quot;??_);_(@_)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u/>
      <sz val="10"/>
      <color theme="1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  <charset val="238"/>
    </font>
    <font>
      <sz val="10"/>
      <name val="Times New Roman"/>
      <family val="1"/>
    </font>
    <font>
      <b/>
      <sz val="9"/>
      <name val="Arial"/>
      <family val="2"/>
    </font>
    <font>
      <sz val="10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ash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24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/>
    <xf numFmtId="49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6" fillId="3" borderId="0" xfId="0" applyFont="1" applyFill="1"/>
    <xf numFmtId="3" fontId="6" fillId="3" borderId="0" xfId="0" applyNumberFormat="1" applyFont="1" applyFill="1"/>
    <xf numFmtId="49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vertical="top" wrapText="1" inden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6" fillId="3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left"/>
    </xf>
    <xf numFmtId="49" fontId="6" fillId="3" borderId="0" xfId="0" applyNumberFormat="1" applyFont="1" applyFill="1"/>
    <xf numFmtId="0" fontId="8" fillId="3" borderId="11" xfId="0" applyFont="1" applyFill="1" applyBorder="1" applyAlignment="1">
      <alignment horizontal="center"/>
    </xf>
    <xf numFmtId="0" fontId="6" fillId="3" borderId="0" xfId="0" applyFont="1" applyFill="1" applyAlignment="1">
      <alignment horizontal="center" wrapText="1"/>
    </xf>
    <xf numFmtId="3" fontId="1" fillId="2" borderId="0" xfId="0" applyNumberFormat="1" applyFont="1" applyFill="1" applyAlignment="1">
      <alignment horizontal="right"/>
    </xf>
    <xf numFmtId="49" fontId="5" fillId="2" borderId="1" xfId="0" applyNumberFormat="1" applyFont="1" applyFill="1" applyBorder="1" applyAlignment="1">
      <alignment horizontal="center" wrapText="1"/>
    </xf>
    <xf numFmtId="49" fontId="6" fillId="3" borderId="12" xfId="0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vertical="top"/>
    </xf>
    <xf numFmtId="165" fontId="2" fillId="0" borderId="13" xfId="1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65" fontId="2" fillId="0" borderId="13" xfId="1" applyNumberFormat="1" applyFont="1" applyFill="1" applyBorder="1" applyAlignment="1">
      <alignment horizontal="left"/>
    </xf>
    <xf numFmtId="165" fontId="1" fillId="0" borderId="13" xfId="1" applyNumberFormat="1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164" fontId="2" fillId="0" borderId="13" xfId="1" applyFont="1" applyFill="1" applyBorder="1" applyAlignment="1">
      <alignment horizontal="left"/>
    </xf>
    <xf numFmtId="0" fontId="1" fillId="0" borderId="13" xfId="0" applyFont="1" applyBorder="1"/>
    <xf numFmtId="49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3" xfId="1" applyNumberFormat="1" applyFont="1" applyFill="1" applyBorder="1" applyAlignment="1"/>
    <xf numFmtId="0" fontId="2" fillId="0" borderId="0" xfId="1" applyNumberFormat="1" applyFont="1" applyFill="1" applyBorder="1" applyAlignment="1"/>
    <xf numFmtId="0" fontId="2" fillId="0" borderId="13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165" fontId="2" fillId="0" borderId="0" xfId="1" applyNumberFormat="1" applyFont="1" applyFill="1" applyBorder="1" applyAlignment="1">
      <alignment horizontal="left" vertical="top" wrapText="1"/>
    </xf>
    <xf numFmtId="0" fontId="1" fillId="0" borderId="0" xfId="0" applyFont="1" applyBorder="1"/>
    <xf numFmtId="165" fontId="1" fillId="0" borderId="0" xfId="1" applyNumberFormat="1" applyFont="1" applyFill="1" applyBorder="1" applyAlignment="1">
      <alignment horizontal="left"/>
    </xf>
    <xf numFmtId="49" fontId="2" fillId="0" borderId="13" xfId="0" applyNumberFormat="1" applyFont="1" applyBorder="1" applyAlignment="1">
      <alignment vertical="center"/>
    </xf>
    <xf numFmtId="165" fontId="2" fillId="0" borderId="0" xfId="1" applyNumberFormat="1" applyFont="1" applyFill="1" applyBorder="1" applyAlignment="1">
      <alignment horizontal="left"/>
    </xf>
    <xf numFmtId="0" fontId="2" fillId="0" borderId="13" xfId="0" applyFont="1" applyBorder="1" applyAlignment="1">
      <alignment vertical="center"/>
    </xf>
    <xf numFmtId="165" fontId="2" fillId="0" borderId="13" xfId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65" fontId="1" fillId="0" borderId="0" xfId="1" applyNumberFormat="1" applyFont="1" applyFill="1" applyBorder="1" applyAlignment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/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165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0" fillId="4" borderId="0" xfId="0" applyFill="1"/>
    <xf numFmtId="49" fontId="0" fillId="2" borderId="0" xfId="0" applyNumberFormat="1" applyFill="1"/>
    <xf numFmtId="49" fontId="7" fillId="3" borderId="0" xfId="0" applyNumberFormat="1" applyFont="1" applyFill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9" fontId="0" fillId="4" borderId="0" xfId="0" applyNumberFormat="1" applyFill="1"/>
    <xf numFmtId="0" fontId="0" fillId="4" borderId="0" xfId="0" applyFill="1" applyAlignment="1">
      <alignment horizontal="center"/>
    </xf>
    <xf numFmtId="3" fontId="1" fillId="2" borderId="0" xfId="0" applyNumberFormat="1" applyFont="1" applyFill="1"/>
    <xf numFmtId="49" fontId="7" fillId="3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0" xfId="0" applyFont="1" applyFill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3" fontId="1" fillId="0" borderId="1" xfId="0" applyNumberFormat="1" applyFont="1" applyBorder="1"/>
    <xf numFmtId="3" fontId="1" fillId="2" borderId="1" xfId="0" applyNumberFormat="1" applyFont="1" applyFill="1" applyBorder="1"/>
    <xf numFmtId="3" fontId="0" fillId="2" borderId="0" xfId="0" applyNumberFormat="1" applyFill="1"/>
    <xf numFmtId="3" fontId="0" fillId="0" borderId="0" xfId="0" applyNumberFormat="1"/>
    <xf numFmtId="0" fontId="1" fillId="2" borderId="0" xfId="0" applyFont="1" applyFill="1"/>
    <xf numFmtId="3" fontId="6" fillId="3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3" fontId="2" fillId="2" borderId="0" xfId="0" applyNumberFormat="1" applyFont="1" applyFill="1"/>
    <xf numFmtId="3" fontId="1" fillId="2" borderId="1" xfId="0" applyNumberFormat="1" applyFont="1" applyFill="1" applyBorder="1" applyAlignment="1"/>
    <xf numFmtId="4" fontId="1" fillId="2" borderId="1" xfId="0" applyNumberFormat="1" applyFont="1" applyFill="1" applyBorder="1"/>
    <xf numFmtId="0" fontId="2" fillId="2" borderId="0" xfId="0" applyFont="1" applyFill="1"/>
    <xf numFmtId="49" fontId="2" fillId="0" borderId="13" xfId="1" applyNumberFormat="1" applyFont="1" applyFill="1" applyBorder="1" applyAlignment="1">
      <alignment horizontal="left"/>
    </xf>
    <xf numFmtId="49" fontId="2" fillId="0" borderId="13" xfId="1" applyNumberFormat="1" applyFont="1" applyFill="1" applyBorder="1" applyAlignment="1"/>
    <xf numFmtId="49" fontId="2" fillId="0" borderId="13" xfId="0" applyNumberFormat="1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3" borderId="0" xfId="0" applyFont="1" applyFill="1" applyAlignment="1">
      <alignment horizontal="center" wrapText="1"/>
    </xf>
    <xf numFmtId="0" fontId="14" fillId="3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4" fontId="0" fillId="2" borderId="0" xfId="0" applyNumberFormat="1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6" fillId="2" borderId="0" xfId="0" applyFont="1" applyFill="1"/>
    <xf numFmtId="3" fontId="16" fillId="2" borderId="0" xfId="0" applyNumberFormat="1" applyFont="1" applyFill="1"/>
    <xf numFmtId="4" fontId="16" fillId="2" borderId="0" xfId="0" applyNumberFormat="1" applyFont="1" applyFill="1"/>
    <xf numFmtId="0" fontId="16" fillId="3" borderId="0" xfId="0" applyFont="1" applyFill="1"/>
    <xf numFmtId="3" fontId="16" fillId="3" borderId="0" xfId="0" applyNumberFormat="1" applyFont="1" applyFill="1"/>
    <xf numFmtId="4" fontId="16" fillId="3" borderId="0" xfId="0" applyNumberFormat="1" applyFont="1" applyFill="1"/>
    <xf numFmtId="0" fontId="6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1" fillId="4" borderId="0" xfId="0" applyFont="1" applyFill="1"/>
    <xf numFmtId="3" fontId="16" fillId="2" borderId="1" xfId="0" applyNumberFormat="1" applyFont="1" applyFill="1" applyBorder="1"/>
    <xf numFmtId="0" fontId="1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Alignment="1"/>
    <xf numFmtId="49" fontId="6" fillId="3" borderId="0" xfId="0" applyNumberFormat="1" applyFont="1" applyFill="1" applyAlignment="1"/>
    <xf numFmtId="165" fontId="2" fillId="0" borderId="13" xfId="1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6" fillId="3" borderId="4" xfId="0" applyFont="1" applyFill="1" applyBorder="1" applyAlignment="1">
      <alignment horizontal="center" wrapText="1"/>
    </xf>
    <xf numFmtId="0" fontId="5" fillId="2" borderId="6" xfId="0" applyFont="1" applyFill="1" applyBorder="1"/>
    <xf numFmtId="0" fontId="5" fillId="2" borderId="7" xfId="0" applyFont="1" applyFill="1" applyBorder="1"/>
    <xf numFmtId="0" fontId="7" fillId="3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5" fillId="2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showGridLines="0" tabSelected="1" zoomScaleNormal="100" workbookViewId="0">
      <selection activeCell="G93" sqref="G93"/>
    </sheetView>
  </sheetViews>
  <sheetFormatPr defaultColWidth="9.140625" defaultRowHeight="12.75" x14ac:dyDescent="0.2"/>
  <cols>
    <col min="1" max="1" width="7.42578125" style="28" customWidth="1"/>
    <col min="2" max="2" width="68.140625" style="1" customWidth="1"/>
    <col min="3" max="3" width="4.85546875" style="1" customWidth="1"/>
    <col min="4" max="6" width="3.5703125" style="1" customWidth="1"/>
    <col min="7" max="8" width="15" style="1" customWidth="1"/>
    <col min="9" max="10" width="9.140625" style="1"/>
    <col min="11" max="11" width="13.42578125" style="144" bestFit="1" customWidth="1"/>
    <col min="12" max="12" width="10.7109375" style="1" bestFit="1" customWidth="1"/>
    <col min="13" max="13" width="9.140625" style="1"/>
    <col min="14" max="14" width="12.7109375" style="1" bestFit="1" customWidth="1"/>
    <col min="15" max="15" width="9.140625" style="1"/>
    <col min="16" max="16" width="11.7109375" style="1" customWidth="1"/>
    <col min="17" max="17" width="13.5703125" style="1" customWidth="1"/>
    <col min="18" max="18" width="9.140625" style="1"/>
    <col min="19" max="19" width="11.7109375" style="1" bestFit="1" customWidth="1"/>
    <col min="20" max="16384" width="9.140625" style="1"/>
  </cols>
  <sheetData>
    <row r="1" spans="1:8" x14ac:dyDescent="0.2">
      <c r="A1" s="45" t="s">
        <v>215</v>
      </c>
      <c r="B1" s="46"/>
      <c r="C1" s="63"/>
      <c r="D1" s="63"/>
      <c r="E1" s="63"/>
      <c r="F1" s="57"/>
      <c r="G1" s="57"/>
      <c r="H1" s="56"/>
    </row>
    <row r="2" spans="1:8" x14ac:dyDescent="0.2">
      <c r="A2" s="62" t="s">
        <v>99</v>
      </c>
      <c r="B2" s="62"/>
      <c r="C2" s="47"/>
      <c r="D2" s="47"/>
      <c r="E2" s="47"/>
      <c r="F2" s="48"/>
      <c r="G2" s="48"/>
      <c r="H2" s="49" t="s">
        <v>221</v>
      </c>
    </row>
    <row r="3" spans="1:8" x14ac:dyDescent="0.2">
      <c r="A3" s="50" t="s">
        <v>216</v>
      </c>
      <c r="B3" s="51"/>
      <c r="C3" s="71"/>
      <c r="D3" s="71"/>
      <c r="E3" s="65"/>
      <c r="F3" s="61"/>
      <c r="G3" s="61"/>
      <c r="H3" s="61" t="s">
        <v>225</v>
      </c>
    </row>
    <row r="4" spans="1:8" x14ac:dyDescent="0.2">
      <c r="A4" s="62" t="s">
        <v>157</v>
      </c>
      <c r="B4" s="62"/>
      <c r="C4" s="47"/>
      <c r="D4" s="47"/>
      <c r="E4" s="47"/>
      <c r="F4" s="48"/>
      <c r="G4" s="48"/>
      <c r="H4" s="49" t="s">
        <v>89</v>
      </c>
    </row>
    <row r="5" spans="1:8" x14ac:dyDescent="0.2">
      <c r="A5" s="54" t="s">
        <v>217</v>
      </c>
      <c r="B5" s="55"/>
      <c r="C5" s="64"/>
      <c r="D5" s="64"/>
      <c r="E5" s="52"/>
      <c r="F5" s="66"/>
      <c r="G5" s="66"/>
      <c r="H5" s="66"/>
    </row>
    <row r="6" spans="1:8" x14ac:dyDescent="0.2">
      <c r="A6" s="62" t="s">
        <v>90</v>
      </c>
      <c r="B6" s="62"/>
      <c r="C6" s="47"/>
      <c r="D6" s="47"/>
      <c r="E6" s="47"/>
      <c r="F6" s="48"/>
      <c r="G6" s="48"/>
      <c r="H6" s="49" t="s">
        <v>91</v>
      </c>
    </row>
    <row r="7" spans="1:8" x14ac:dyDescent="0.2">
      <c r="A7" s="50"/>
      <c r="B7" s="153" t="s">
        <v>218</v>
      </c>
      <c r="C7" s="67"/>
      <c r="D7" s="67"/>
      <c r="E7" s="67"/>
      <c r="F7" s="68"/>
      <c r="G7" s="68"/>
      <c r="H7" s="60">
        <v>180</v>
      </c>
    </row>
    <row r="8" spans="1:8" x14ac:dyDescent="0.2">
      <c r="A8" s="62" t="s">
        <v>92</v>
      </c>
      <c r="B8" s="62"/>
      <c r="C8" s="47"/>
      <c r="D8" s="47"/>
      <c r="E8" s="47"/>
      <c r="F8" s="48"/>
      <c r="G8" s="48"/>
      <c r="H8" s="49" t="s">
        <v>93</v>
      </c>
    </row>
    <row r="9" spans="1:8" x14ac:dyDescent="0.2">
      <c r="A9" s="58"/>
      <c r="B9" s="154" t="s">
        <v>219</v>
      </c>
      <c r="C9" s="59"/>
      <c r="D9" s="59"/>
      <c r="E9" s="59"/>
      <c r="F9" s="69"/>
      <c r="G9" s="183" t="s">
        <v>223</v>
      </c>
      <c r="H9" s="183"/>
    </row>
    <row r="10" spans="1:8" x14ac:dyDescent="0.2">
      <c r="A10" s="62" t="s">
        <v>94</v>
      </c>
      <c r="B10" s="62"/>
      <c r="C10" s="47"/>
      <c r="D10" s="47"/>
      <c r="E10" s="47"/>
      <c r="F10" s="53"/>
      <c r="G10" s="53"/>
      <c r="H10" s="53" t="s">
        <v>95</v>
      </c>
    </row>
    <row r="11" spans="1:8" x14ac:dyDescent="0.2">
      <c r="A11" s="60"/>
      <c r="B11" s="155"/>
      <c r="C11" s="70"/>
      <c r="D11" s="70"/>
      <c r="E11" s="70"/>
      <c r="F11" s="61"/>
      <c r="G11" s="184" t="s">
        <v>224</v>
      </c>
      <c r="H11" s="184"/>
    </row>
    <row r="12" spans="1:8" x14ac:dyDescent="0.2">
      <c r="A12" s="62" t="s">
        <v>220</v>
      </c>
      <c r="B12" s="62"/>
      <c r="C12" s="47"/>
      <c r="D12" s="53"/>
      <c r="E12" s="53"/>
      <c r="F12" s="53"/>
      <c r="G12" s="53"/>
      <c r="H12" s="53" t="s">
        <v>96</v>
      </c>
    </row>
    <row r="13" spans="1:8" x14ac:dyDescent="0.2">
      <c r="A13" s="29"/>
    </row>
    <row r="14" spans="1:8" x14ac:dyDescent="0.2">
      <c r="A14" s="29"/>
    </row>
    <row r="15" spans="1:8" x14ac:dyDescent="0.2">
      <c r="A15" s="188" t="s">
        <v>241</v>
      </c>
      <c r="B15" s="188"/>
      <c r="C15" s="188"/>
      <c r="D15" s="188"/>
      <c r="E15" s="188"/>
      <c r="F15" s="188"/>
      <c r="G15" s="188"/>
      <c r="H15" s="188"/>
    </row>
    <row r="16" spans="1:8" x14ac:dyDescent="0.2">
      <c r="A16" s="189" t="s">
        <v>226</v>
      </c>
      <c r="B16" s="190"/>
      <c r="C16" s="190"/>
      <c r="D16" s="190"/>
      <c r="E16" s="190"/>
      <c r="F16" s="190"/>
      <c r="G16" s="190"/>
      <c r="H16" s="190"/>
    </row>
    <row r="17" spans="1:11" x14ac:dyDescent="0.2">
      <c r="A17" s="191" t="s">
        <v>293</v>
      </c>
      <c r="B17" s="191"/>
      <c r="C17" s="191"/>
      <c r="D17" s="191"/>
      <c r="E17" s="191"/>
      <c r="F17" s="191"/>
      <c r="G17" s="191"/>
      <c r="H17" s="191"/>
    </row>
    <row r="18" spans="1:11" x14ac:dyDescent="0.2">
      <c r="A18" s="8"/>
      <c r="B18" s="9"/>
      <c r="C18" s="9"/>
      <c r="D18" s="10"/>
      <c r="E18" s="10"/>
      <c r="F18" s="10"/>
      <c r="G18" s="11"/>
      <c r="H18" s="11"/>
    </row>
    <row r="19" spans="1:11" x14ac:dyDescent="0.2">
      <c r="A19" s="8"/>
      <c r="B19" s="12"/>
      <c r="C19" s="12"/>
      <c r="D19" s="12"/>
      <c r="E19" s="12"/>
      <c r="F19" s="12"/>
      <c r="G19" s="13"/>
      <c r="H19" s="42" t="s">
        <v>71</v>
      </c>
      <c r="K19" s="100"/>
    </row>
    <row r="20" spans="1:11" ht="51" customHeight="1" x14ac:dyDescent="0.2">
      <c r="A20" s="14" t="s">
        <v>1</v>
      </c>
      <c r="B20" s="15" t="s">
        <v>2</v>
      </c>
      <c r="C20" s="16" t="s">
        <v>79</v>
      </c>
      <c r="D20" s="195" t="s">
        <v>3</v>
      </c>
      <c r="E20" s="196"/>
      <c r="F20" s="197"/>
      <c r="G20" s="17" t="s">
        <v>4</v>
      </c>
      <c r="H20" s="167" t="s">
        <v>98</v>
      </c>
    </row>
    <row r="21" spans="1:11" x14ac:dyDescent="0.2">
      <c r="A21" s="18">
        <v>1</v>
      </c>
      <c r="B21" s="19">
        <v>2</v>
      </c>
      <c r="C21" s="20">
        <v>3</v>
      </c>
      <c r="D21" s="192">
        <v>4</v>
      </c>
      <c r="E21" s="193"/>
      <c r="F21" s="194"/>
      <c r="G21" s="21">
        <v>5</v>
      </c>
      <c r="H21" s="22">
        <v>6</v>
      </c>
    </row>
    <row r="22" spans="1:11" x14ac:dyDescent="0.2">
      <c r="A22" s="26"/>
      <c r="B22" s="24" t="s">
        <v>5</v>
      </c>
      <c r="C22" s="2"/>
      <c r="D22" s="198"/>
      <c r="E22" s="199"/>
      <c r="F22" s="200"/>
      <c r="G22" s="4"/>
      <c r="H22" s="4"/>
    </row>
    <row r="23" spans="1:11" x14ac:dyDescent="0.2">
      <c r="A23" s="27" t="s">
        <v>7</v>
      </c>
      <c r="B23" s="23" t="s">
        <v>80</v>
      </c>
      <c r="C23" s="5"/>
      <c r="D23" s="3">
        <v>0</v>
      </c>
      <c r="E23" s="3">
        <v>0</v>
      </c>
      <c r="F23" s="3">
        <v>1</v>
      </c>
      <c r="G23" s="143">
        <v>952820</v>
      </c>
      <c r="H23" s="143">
        <v>254852</v>
      </c>
    </row>
    <row r="24" spans="1:11" x14ac:dyDescent="0.2">
      <c r="A24" s="27" t="s">
        <v>8</v>
      </c>
      <c r="B24" s="23" t="s">
        <v>227</v>
      </c>
      <c r="C24" s="6"/>
      <c r="D24" s="3">
        <v>0</v>
      </c>
      <c r="E24" s="3">
        <v>0</v>
      </c>
      <c r="F24" s="3">
        <v>2</v>
      </c>
      <c r="G24" s="148">
        <f>G25+G26</f>
        <v>27023600</v>
      </c>
      <c r="H24" s="148">
        <f>H25+H26</f>
        <v>28399659</v>
      </c>
    </row>
    <row r="25" spans="1:11" x14ac:dyDescent="0.2">
      <c r="A25" s="27" t="s">
        <v>18</v>
      </c>
      <c r="B25" s="25" t="s">
        <v>6</v>
      </c>
      <c r="C25" s="6"/>
      <c r="D25" s="3">
        <v>0</v>
      </c>
      <c r="E25" s="3">
        <v>0</v>
      </c>
      <c r="F25" s="3">
        <v>3</v>
      </c>
      <c r="G25" s="143">
        <v>27023600</v>
      </c>
      <c r="H25" s="143">
        <v>28399659</v>
      </c>
    </row>
    <row r="26" spans="1:11" x14ac:dyDescent="0.2">
      <c r="A26" s="27" t="s">
        <v>17</v>
      </c>
      <c r="B26" s="25" t="s">
        <v>19</v>
      </c>
      <c r="C26" s="6"/>
      <c r="D26" s="3">
        <v>0</v>
      </c>
      <c r="E26" s="3">
        <v>0</v>
      </c>
      <c r="F26" s="3">
        <v>4</v>
      </c>
      <c r="G26" s="143">
        <v>0</v>
      </c>
      <c r="H26" s="143">
        <v>0</v>
      </c>
    </row>
    <row r="27" spans="1:11" x14ac:dyDescent="0.2">
      <c r="A27" s="27" t="s">
        <v>9</v>
      </c>
      <c r="B27" s="23" t="s">
        <v>228</v>
      </c>
      <c r="C27" s="6"/>
      <c r="D27" s="3">
        <v>0</v>
      </c>
      <c r="E27" s="3">
        <v>0</v>
      </c>
      <c r="F27" s="3">
        <v>5</v>
      </c>
      <c r="G27" s="148">
        <f>G28+G29</f>
        <v>0</v>
      </c>
      <c r="H27" s="148">
        <f>H28+H29</f>
        <v>0</v>
      </c>
    </row>
    <row r="28" spans="1:11" x14ac:dyDescent="0.2">
      <c r="A28" s="27" t="s">
        <v>20</v>
      </c>
      <c r="B28" s="25" t="s">
        <v>6</v>
      </c>
      <c r="C28" s="6"/>
      <c r="D28" s="3">
        <v>0</v>
      </c>
      <c r="E28" s="3">
        <v>0</v>
      </c>
      <c r="F28" s="3">
        <v>6</v>
      </c>
      <c r="G28" s="143">
        <v>0</v>
      </c>
      <c r="H28" s="143">
        <v>0</v>
      </c>
    </row>
    <row r="29" spans="1:11" x14ac:dyDescent="0.2">
      <c r="A29" s="27" t="s">
        <v>21</v>
      </c>
      <c r="B29" s="25" t="s">
        <v>19</v>
      </c>
      <c r="C29" s="6"/>
      <c r="D29" s="3">
        <v>0</v>
      </c>
      <c r="E29" s="3">
        <v>0</v>
      </c>
      <c r="F29" s="3">
        <v>7</v>
      </c>
      <c r="G29" s="143">
        <v>0</v>
      </c>
      <c r="H29" s="143">
        <v>0</v>
      </c>
    </row>
    <row r="30" spans="1:11" x14ac:dyDescent="0.2">
      <c r="A30" s="27" t="s">
        <v>10</v>
      </c>
      <c r="B30" s="23" t="s">
        <v>229</v>
      </c>
      <c r="C30" s="6"/>
      <c r="D30" s="3">
        <v>0</v>
      </c>
      <c r="E30" s="3">
        <v>0</v>
      </c>
      <c r="F30" s="3">
        <v>8</v>
      </c>
      <c r="G30" s="148">
        <f>G31+G32+G33+G34+G35</f>
        <v>0</v>
      </c>
      <c r="H30" s="148">
        <f>H31+H32+H33+H34+H35</f>
        <v>0</v>
      </c>
    </row>
    <row r="31" spans="1:11" x14ac:dyDescent="0.2">
      <c r="A31" s="27" t="s">
        <v>28</v>
      </c>
      <c r="B31" s="25" t="s">
        <v>33</v>
      </c>
      <c r="C31" s="6"/>
      <c r="D31" s="3">
        <v>0</v>
      </c>
      <c r="E31" s="3">
        <v>0</v>
      </c>
      <c r="F31" s="3">
        <v>9</v>
      </c>
      <c r="G31" s="143">
        <v>0</v>
      </c>
      <c r="H31" s="143">
        <v>0</v>
      </c>
    </row>
    <row r="32" spans="1:11" x14ac:dyDescent="0.2">
      <c r="A32" s="27" t="s">
        <v>29</v>
      </c>
      <c r="B32" s="25" t="s">
        <v>22</v>
      </c>
      <c r="C32" s="6"/>
      <c r="D32" s="3">
        <v>0</v>
      </c>
      <c r="E32" s="3">
        <v>1</v>
      </c>
      <c r="F32" s="3">
        <v>0</v>
      </c>
      <c r="G32" s="143">
        <v>0</v>
      </c>
      <c r="H32" s="143">
        <v>0</v>
      </c>
    </row>
    <row r="33" spans="1:8" x14ac:dyDescent="0.2">
      <c r="A33" s="27" t="s">
        <v>30</v>
      </c>
      <c r="B33" s="25" t="s">
        <v>23</v>
      </c>
      <c r="C33" s="6"/>
      <c r="D33" s="3">
        <v>0</v>
      </c>
      <c r="E33" s="3">
        <v>1</v>
      </c>
      <c r="F33" s="3">
        <v>1</v>
      </c>
      <c r="G33" s="143">
        <v>0</v>
      </c>
      <c r="H33" s="143">
        <v>0</v>
      </c>
    </row>
    <row r="34" spans="1:8" x14ac:dyDescent="0.2">
      <c r="A34" s="27" t="s">
        <v>31</v>
      </c>
      <c r="B34" s="25" t="s">
        <v>230</v>
      </c>
      <c r="C34" s="6"/>
      <c r="D34" s="3">
        <v>0</v>
      </c>
      <c r="E34" s="3">
        <v>1</v>
      </c>
      <c r="F34" s="3">
        <v>2</v>
      </c>
      <c r="G34" s="143">
        <v>0</v>
      </c>
      <c r="H34" s="143">
        <v>0</v>
      </c>
    </row>
    <row r="35" spans="1:8" x14ac:dyDescent="0.2">
      <c r="A35" s="27" t="s">
        <v>32</v>
      </c>
      <c r="B35" s="25" t="s">
        <v>231</v>
      </c>
      <c r="C35" s="6"/>
      <c r="D35" s="3">
        <v>0</v>
      </c>
      <c r="E35" s="3">
        <v>1</v>
      </c>
      <c r="F35" s="3">
        <v>3</v>
      </c>
      <c r="G35" s="143">
        <v>0</v>
      </c>
      <c r="H35" s="143">
        <v>0</v>
      </c>
    </row>
    <row r="36" spans="1:8" x14ac:dyDescent="0.2">
      <c r="A36" s="27" t="s">
        <v>11</v>
      </c>
      <c r="B36" s="23" t="s">
        <v>72</v>
      </c>
      <c r="C36" s="4"/>
      <c r="D36" s="3">
        <v>0</v>
      </c>
      <c r="E36" s="3">
        <v>1</v>
      </c>
      <c r="F36" s="3">
        <v>4</v>
      </c>
      <c r="G36" s="143">
        <v>0</v>
      </c>
      <c r="H36" s="143">
        <v>0</v>
      </c>
    </row>
    <row r="37" spans="1:8" x14ac:dyDescent="0.2">
      <c r="A37" s="27" t="s">
        <v>12</v>
      </c>
      <c r="B37" s="23" t="s">
        <v>34</v>
      </c>
      <c r="C37" s="4"/>
      <c r="D37" s="3">
        <v>0</v>
      </c>
      <c r="E37" s="3">
        <v>1</v>
      </c>
      <c r="F37" s="3">
        <v>5</v>
      </c>
      <c r="G37" s="143">
        <v>0</v>
      </c>
      <c r="H37" s="143">
        <v>0</v>
      </c>
    </row>
    <row r="38" spans="1:8" x14ac:dyDescent="0.2">
      <c r="A38" s="27" t="s">
        <v>13</v>
      </c>
      <c r="B38" s="23" t="s">
        <v>14</v>
      </c>
      <c r="C38" s="4"/>
      <c r="D38" s="3">
        <v>0</v>
      </c>
      <c r="E38" s="3">
        <v>1</v>
      </c>
      <c r="F38" s="3">
        <v>6</v>
      </c>
      <c r="G38" s="143">
        <v>0</v>
      </c>
      <c r="H38" s="143">
        <v>0</v>
      </c>
    </row>
    <row r="39" spans="1:8" x14ac:dyDescent="0.2">
      <c r="A39" s="27" t="s">
        <v>15</v>
      </c>
      <c r="B39" s="23" t="s">
        <v>50</v>
      </c>
      <c r="C39" s="4"/>
      <c r="D39" s="3">
        <v>0</v>
      </c>
      <c r="E39" s="3">
        <v>1</v>
      </c>
      <c r="F39" s="3">
        <v>7</v>
      </c>
      <c r="G39" s="148">
        <f>G40+G41+G42+G43</f>
        <v>0</v>
      </c>
      <c r="H39" s="148">
        <f>H40+H41+H42+H43</f>
        <v>133284</v>
      </c>
    </row>
    <row r="40" spans="1:8" x14ac:dyDescent="0.2">
      <c r="A40" s="27" t="s">
        <v>35</v>
      </c>
      <c r="B40" s="25" t="s">
        <v>24</v>
      </c>
      <c r="C40" s="4"/>
      <c r="D40" s="3">
        <v>0</v>
      </c>
      <c r="E40" s="3">
        <v>1</v>
      </c>
      <c r="F40" s="3">
        <v>8</v>
      </c>
      <c r="G40" s="143"/>
      <c r="H40" s="143">
        <v>102472</v>
      </c>
    </row>
    <row r="41" spans="1:8" x14ac:dyDescent="0.2">
      <c r="A41" s="27" t="s">
        <v>36</v>
      </c>
      <c r="B41" s="25" t="s">
        <v>25</v>
      </c>
      <c r="C41" s="4"/>
      <c r="D41" s="3">
        <v>0</v>
      </c>
      <c r="E41" s="3">
        <v>1</v>
      </c>
      <c r="F41" s="3">
        <v>9</v>
      </c>
      <c r="G41" s="143">
        <v>0</v>
      </c>
      <c r="H41" s="143">
        <v>0</v>
      </c>
    </row>
    <row r="42" spans="1:8" x14ac:dyDescent="0.2">
      <c r="A42" s="27" t="s">
        <v>37</v>
      </c>
      <c r="B42" s="25" t="s">
        <v>26</v>
      </c>
      <c r="C42" s="4"/>
      <c r="D42" s="3">
        <v>0</v>
      </c>
      <c r="E42" s="3">
        <v>2</v>
      </c>
      <c r="F42" s="3">
        <v>0</v>
      </c>
      <c r="G42" s="143">
        <v>0</v>
      </c>
      <c r="H42" s="143">
        <v>0</v>
      </c>
    </row>
    <row r="43" spans="1:8" x14ac:dyDescent="0.2">
      <c r="A43" s="27" t="s">
        <v>40</v>
      </c>
      <c r="B43" s="25" t="s">
        <v>27</v>
      </c>
      <c r="C43" s="4"/>
      <c r="D43" s="3">
        <v>0</v>
      </c>
      <c r="E43" s="3">
        <v>2</v>
      </c>
      <c r="F43" s="3">
        <v>1</v>
      </c>
      <c r="G43" s="143">
        <v>0</v>
      </c>
      <c r="H43" s="143">
        <v>30812</v>
      </c>
    </row>
    <row r="44" spans="1:8" x14ac:dyDescent="0.2">
      <c r="A44" s="32" t="s">
        <v>66</v>
      </c>
      <c r="B44" s="31" t="s">
        <v>38</v>
      </c>
      <c r="C44" s="4"/>
      <c r="D44" s="3">
        <v>0</v>
      </c>
      <c r="E44" s="3">
        <v>2</v>
      </c>
      <c r="F44" s="3">
        <v>2</v>
      </c>
      <c r="G44" s="148">
        <f>G23+G24+G27+G30+G36+G37+G38+G39</f>
        <v>27976420</v>
      </c>
      <c r="H44" s="148">
        <f>H23+H24+H27+H30+H36+H37+H38+H39</f>
        <v>28787795</v>
      </c>
    </row>
    <row r="45" spans="1:8" x14ac:dyDescent="0.2">
      <c r="A45" s="27"/>
      <c r="B45" s="4"/>
      <c r="C45" s="4"/>
      <c r="D45" s="185"/>
      <c r="E45" s="186"/>
      <c r="F45" s="187"/>
      <c r="G45" s="143"/>
      <c r="H45" s="143"/>
    </row>
    <row r="46" spans="1:8" x14ac:dyDescent="0.2">
      <c r="A46" s="27"/>
      <c r="B46" s="24" t="s">
        <v>16</v>
      </c>
      <c r="C46" s="4"/>
      <c r="D46" s="185"/>
      <c r="E46" s="186"/>
      <c r="F46" s="187"/>
      <c r="G46" s="143"/>
      <c r="H46" s="143"/>
    </row>
    <row r="47" spans="1:8" x14ac:dyDescent="0.2">
      <c r="A47" s="27" t="s">
        <v>7</v>
      </c>
      <c r="B47" s="23" t="s">
        <v>232</v>
      </c>
      <c r="C47" s="5"/>
      <c r="D47" s="3">
        <v>0</v>
      </c>
      <c r="E47" s="3">
        <v>2</v>
      </c>
      <c r="F47" s="3">
        <v>3</v>
      </c>
      <c r="G47" s="148">
        <v>0</v>
      </c>
      <c r="H47" s="148">
        <v>0</v>
      </c>
    </row>
    <row r="48" spans="1:8" x14ac:dyDescent="0.2">
      <c r="A48" s="27" t="s">
        <v>8</v>
      </c>
      <c r="B48" s="33" t="s">
        <v>233</v>
      </c>
      <c r="C48" s="5"/>
      <c r="D48" s="3">
        <v>0</v>
      </c>
      <c r="E48" s="3">
        <v>2</v>
      </c>
      <c r="F48" s="3">
        <v>4</v>
      </c>
      <c r="G48" s="148">
        <f>G49+G50</f>
        <v>0</v>
      </c>
      <c r="H48" s="148">
        <f>H49+H50</f>
        <v>0</v>
      </c>
    </row>
    <row r="49" spans="1:9" x14ac:dyDescent="0.2">
      <c r="A49" s="27" t="s">
        <v>18</v>
      </c>
      <c r="B49" s="25" t="s">
        <v>39</v>
      </c>
      <c r="C49" s="5"/>
      <c r="D49" s="3">
        <v>0</v>
      </c>
      <c r="E49" s="3">
        <v>2</v>
      </c>
      <c r="F49" s="3">
        <v>5</v>
      </c>
      <c r="G49" s="143">
        <v>0</v>
      </c>
      <c r="H49" s="143">
        <v>0</v>
      </c>
    </row>
    <row r="50" spans="1:9" x14ac:dyDescent="0.2">
      <c r="A50" s="27" t="s">
        <v>17</v>
      </c>
      <c r="B50" s="25" t="s">
        <v>234</v>
      </c>
      <c r="C50" s="4"/>
      <c r="D50" s="3">
        <v>0</v>
      </c>
      <c r="E50" s="3">
        <v>2</v>
      </c>
      <c r="F50" s="3">
        <v>6</v>
      </c>
      <c r="G50" s="143">
        <v>0</v>
      </c>
      <c r="H50" s="143">
        <v>0</v>
      </c>
    </row>
    <row r="51" spans="1:9" x14ac:dyDescent="0.2">
      <c r="A51" s="27" t="s">
        <v>9</v>
      </c>
      <c r="B51" s="4" t="s">
        <v>41</v>
      </c>
      <c r="C51" s="4"/>
      <c r="D51" s="3">
        <v>0</v>
      </c>
      <c r="E51" s="3">
        <v>2</v>
      </c>
      <c r="F51" s="3">
        <v>7</v>
      </c>
      <c r="G51" s="143">
        <v>0</v>
      </c>
      <c r="H51" s="143">
        <v>0</v>
      </c>
    </row>
    <row r="52" spans="1:9" x14ac:dyDescent="0.2">
      <c r="A52" s="27" t="s">
        <v>10</v>
      </c>
      <c r="B52" s="23" t="s">
        <v>42</v>
      </c>
      <c r="C52" s="5"/>
      <c r="D52" s="3">
        <v>0</v>
      </c>
      <c r="E52" s="3">
        <v>2</v>
      </c>
      <c r="F52" s="3">
        <v>8</v>
      </c>
      <c r="G52" s="143">
        <v>0</v>
      </c>
      <c r="H52" s="143">
        <v>0</v>
      </c>
    </row>
    <row r="53" spans="1:9" x14ac:dyDescent="0.2">
      <c r="A53" s="27" t="s">
        <v>11</v>
      </c>
      <c r="B53" s="4" t="s">
        <v>235</v>
      </c>
      <c r="C53" s="4"/>
      <c r="D53" s="3">
        <v>0</v>
      </c>
      <c r="E53" s="3">
        <v>2</v>
      </c>
      <c r="F53" s="3">
        <v>9</v>
      </c>
      <c r="G53" s="143">
        <v>0</v>
      </c>
      <c r="H53" s="143">
        <v>0</v>
      </c>
    </row>
    <row r="54" spans="1:9" x14ac:dyDescent="0.2">
      <c r="A54" s="27" t="s">
        <v>12</v>
      </c>
      <c r="B54" s="33" t="s">
        <v>81</v>
      </c>
      <c r="C54" s="4"/>
      <c r="D54" s="3">
        <v>0</v>
      </c>
      <c r="E54" s="3">
        <v>3</v>
      </c>
      <c r="F54" s="3">
        <v>0</v>
      </c>
      <c r="G54" s="148">
        <f>G55+G56+G57+G58+G59</f>
        <v>80686</v>
      </c>
      <c r="H54" s="148">
        <f>H55+H56+H57+H58+H59</f>
        <v>86483</v>
      </c>
    </row>
    <row r="55" spans="1:9" x14ac:dyDescent="0.2">
      <c r="A55" s="27" t="s">
        <v>46</v>
      </c>
      <c r="B55" s="25" t="s">
        <v>43</v>
      </c>
      <c r="C55" s="4"/>
      <c r="D55" s="3">
        <v>0</v>
      </c>
      <c r="E55" s="3">
        <v>3</v>
      </c>
      <c r="F55" s="3">
        <v>1</v>
      </c>
      <c r="G55" s="143">
        <v>0</v>
      </c>
      <c r="H55" s="143">
        <v>0</v>
      </c>
    </row>
    <row r="56" spans="1:9" x14ac:dyDescent="0.2">
      <c r="A56" s="27" t="s">
        <v>47</v>
      </c>
      <c r="B56" s="25" t="s">
        <v>44</v>
      </c>
      <c r="C56" s="7"/>
      <c r="D56" s="3">
        <v>0</v>
      </c>
      <c r="E56" s="3">
        <v>3</v>
      </c>
      <c r="F56" s="3">
        <v>2</v>
      </c>
      <c r="G56" s="150">
        <v>1617</v>
      </c>
      <c r="H56" s="150">
        <v>7634</v>
      </c>
      <c r="I56" s="146"/>
    </row>
    <row r="57" spans="1:9" x14ac:dyDescent="0.2">
      <c r="A57" s="27" t="s">
        <v>48</v>
      </c>
      <c r="B57" s="25" t="s">
        <v>73</v>
      </c>
      <c r="C57" s="7"/>
      <c r="D57" s="3">
        <v>0</v>
      </c>
      <c r="E57" s="3">
        <v>3</v>
      </c>
      <c r="F57" s="3">
        <v>3</v>
      </c>
      <c r="G57" s="150">
        <v>1500</v>
      </c>
      <c r="H57" s="150">
        <v>1500</v>
      </c>
    </row>
    <row r="58" spans="1:9" x14ac:dyDescent="0.2">
      <c r="A58" s="27" t="s">
        <v>49</v>
      </c>
      <c r="B58" s="25" t="s">
        <v>26</v>
      </c>
      <c r="C58" s="5"/>
      <c r="D58" s="3">
        <v>0</v>
      </c>
      <c r="E58" s="3">
        <v>3</v>
      </c>
      <c r="F58" s="3">
        <v>4</v>
      </c>
      <c r="G58" s="143">
        <v>60326</v>
      </c>
      <c r="H58" s="143">
        <v>58862</v>
      </c>
      <c r="I58" s="146"/>
    </row>
    <row r="59" spans="1:9" x14ac:dyDescent="0.2">
      <c r="A59" s="27" t="s">
        <v>74</v>
      </c>
      <c r="B59" s="25" t="s">
        <v>45</v>
      </c>
      <c r="C59" s="5"/>
      <c r="D59" s="3">
        <v>0</v>
      </c>
      <c r="E59" s="3">
        <v>3</v>
      </c>
      <c r="F59" s="30">
        <v>5</v>
      </c>
      <c r="G59" s="143">
        <v>17243</v>
      </c>
      <c r="H59" s="143">
        <v>18487</v>
      </c>
    </row>
    <row r="60" spans="1:9" x14ac:dyDescent="0.2">
      <c r="A60" s="32" t="s">
        <v>65</v>
      </c>
      <c r="B60" s="5" t="s">
        <v>82</v>
      </c>
      <c r="C60" s="5"/>
      <c r="D60" s="3">
        <v>0</v>
      </c>
      <c r="E60" s="3">
        <v>3</v>
      </c>
      <c r="F60" s="3">
        <v>6</v>
      </c>
      <c r="G60" s="148">
        <f>G47+G48+G51+G52+G53+G54</f>
        <v>80686</v>
      </c>
      <c r="H60" s="148">
        <f>H47+H48+H51+H52+H53+H54</f>
        <v>86483</v>
      </c>
    </row>
    <row r="61" spans="1:9" x14ac:dyDescent="0.2">
      <c r="A61" s="27"/>
      <c r="B61" s="5"/>
      <c r="C61" s="5"/>
      <c r="D61" s="185"/>
      <c r="E61" s="186"/>
      <c r="F61" s="187"/>
      <c r="G61" s="143"/>
      <c r="H61" s="143"/>
    </row>
    <row r="62" spans="1:9" x14ac:dyDescent="0.2">
      <c r="A62" s="27"/>
      <c r="B62" s="34" t="s">
        <v>51</v>
      </c>
      <c r="C62" s="4"/>
      <c r="D62" s="185"/>
      <c r="E62" s="186"/>
      <c r="F62" s="187"/>
      <c r="G62" s="143"/>
      <c r="H62" s="143"/>
    </row>
    <row r="63" spans="1:9" x14ac:dyDescent="0.2">
      <c r="A63" s="27" t="s">
        <v>7</v>
      </c>
      <c r="B63" s="23" t="s">
        <v>83</v>
      </c>
      <c r="C63" s="4"/>
      <c r="D63" s="3">
        <v>0</v>
      </c>
      <c r="E63" s="3">
        <v>3</v>
      </c>
      <c r="F63" s="3">
        <v>7</v>
      </c>
      <c r="G63" s="148">
        <f>G64+G65</f>
        <v>79390428</v>
      </c>
      <c r="H63" s="148">
        <f>H64+H65</f>
        <v>79390428</v>
      </c>
    </row>
    <row r="64" spans="1:9" x14ac:dyDescent="0.2">
      <c r="A64" s="27" t="s">
        <v>54</v>
      </c>
      <c r="B64" s="25" t="s">
        <v>52</v>
      </c>
      <c r="C64" s="4"/>
      <c r="D64" s="3">
        <v>0</v>
      </c>
      <c r="E64" s="3">
        <v>3</v>
      </c>
      <c r="F64" s="3">
        <v>8</v>
      </c>
      <c r="G64" s="148">
        <v>79390428</v>
      </c>
      <c r="H64" s="148">
        <v>79390428</v>
      </c>
    </row>
    <row r="65" spans="1:17" x14ac:dyDescent="0.2">
      <c r="A65" s="27" t="s">
        <v>55</v>
      </c>
      <c r="B65" s="25" t="s">
        <v>78</v>
      </c>
      <c r="C65" s="4"/>
      <c r="D65" s="3">
        <v>0</v>
      </c>
      <c r="E65" s="3">
        <v>3</v>
      </c>
      <c r="F65" s="3">
        <v>9</v>
      </c>
      <c r="G65" s="143">
        <v>0</v>
      </c>
      <c r="H65" s="143">
        <v>0</v>
      </c>
    </row>
    <row r="66" spans="1:17" x14ac:dyDescent="0.2">
      <c r="A66" s="44" t="s">
        <v>8</v>
      </c>
      <c r="B66" s="23" t="s">
        <v>56</v>
      </c>
      <c r="C66" s="5"/>
      <c r="D66" s="3">
        <v>0</v>
      </c>
      <c r="E66" s="3">
        <v>4</v>
      </c>
      <c r="F66" s="3">
        <v>0</v>
      </c>
      <c r="G66" s="148">
        <v>2797063</v>
      </c>
      <c r="H66" s="148">
        <v>2797063</v>
      </c>
    </row>
    <row r="67" spans="1:17" x14ac:dyDescent="0.2">
      <c r="A67" s="18" t="s">
        <v>9</v>
      </c>
      <c r="B67" s="23" t="s">
        <v>84</v>
      </c>
      <c r="C67" s="5"/>
      <c r="D67" s="3">
        <v>0</v>
      </c>
      <c r="E67" s="3">
        <v>4</v>
      </c>
      <c r="F67" s="3">
        <v>1</v>
      </c>
      <c r="G67" s="148">
        <f>G68+G69</f>
        <v>1489986</v>
      </c>
      <c r="H67" s="148">
        <f>H68+H69</f>
        <v>1489986</v>
      </c>
    </row>
    <row r="68" spans="1:17" x14ac:dyDescent="0.2">
      <c r="A68" s="18" t="s">
        <v>20</v>
      </c>
      <c r="B68" s="25" t="s">
        <v>57</v>
      </c>
      <c r="C68" s="5"/>
      <c r="D68" s="3">
        <v>0</v>
      </c>
      <c r="E68" s="3">
        <v>4</v>
      </c>
      <c r="F68" s="3">
        <v>2</v>
      </c>
      <c r="G68" s="143">
        <v>0</v>
      </c>
      <c r="H68" s="143">
        <v>0</v>
      </c>
    </row>
    <row r="69" spans="1:17" x14ac:dyDescent="0.2">
      <c r="A69" s="18" t="s">
        <v>21</v>
      </c>
      <c r="B69" s="25" t="s">
        <v>0</v>
      </c>
      <c r="C69" s="5"/>
      <c r="D69" s="3">
        <v>0</v>
      </c>
      <c r="E69" s="3">
        <v>4</v>
      </c>
      <c r="F69" s="3">
        <v>3</v>
      </c>
      <c r="G69" s="143">
        <v>1489986</v>
      </c>
      <c r="H69" s="143">
        <v>1489986</v>
      </c>
    </row>
    <row r="70" spans="1:17" x14ac:dyDescent="0.2">
      <c r="A70" s="18" t="s">
        <v>10</v>
      </c>
      <c r="B70" s="23" t="s">
        <v>236</v>
      </c>
      <c r="C70" s="5"/>
      <c r="D70" s="3">
        <v>0</v>
      </c>
      <c r="E70" s="3">
        <v>4</v>
      </c>
      <c r="F70" s="3">
        <v>4</v>
      </c>
      <c r="G70" s="148">
        <f>G71+G72+G73</f>
        <v>0</v>
      </c>
      <c r="H70" s="148">
        <f>H71+H72+H73</f>
        <v>0</v>
      </c>
    </row>
    <row r="71" spans="1:17" ht="12.75" customHeight="1" x14ac:dyDescent="0.2">
      <c r="A71" s="18" t="s">
        <v>28</v>
      </c>
      <c r="B71" s="25" t="s">
        <v>237</v>
      </c>
      <c r="C71" s="5"/>
      <c r="D71" s="3">
        <v>0</v>
      </c>
      <c r="E71" s="3">
        <v>4</v>
      </c>
      <c r="F71" s="3">
        <v>5</v>
      </c>
      <c r="G71" s="143">
        <v>0</v>
      </c>
      <c r="H71" s="143">
        <v>0</v>
      </c>
    </row>
    <row r="72" spans="1:17" x14ac:dyDescent="0.2">
      <c r="A72" s="18" t="s">
        <v>29</v>
      </c>
      <c r="B72" s="25" t="s">
        <v>238</v>
      </c>
      <c r="C72" s="4"/>
      <c r="D72" s="3">
        <v>0</v>
      </c>
      <c r="E72" s="3">
        <v>4</v>
      </c>
      <c r="F72" s="3">
        <v>6</v>
      </c>
      <c r="G72" s="143">
        <v>0</v>
      </c>
      <c r="H72" s="143">
        <v>0</v>
      </c>
    </row>
    <row r="73" spans="1:17" x14ac:dyDescent="0.2">
      <c r="A73" s="18" t="s">
        <v>30</v>
      </c>
      <c r="B73" s="25" t="s">
        <v>239</v>
      </c>
      <c r="C73" s="4"/>
      <c r="D73" s="3">
        <v>0</v>
      </c>
      <c r="E73" s="3">
        <v>4</v>
      </c>
      <c r="F73" s="3">
        <v>7</v>
      </c>
      <c r="G73" s="143">
        <v>0</v>
      </c>
      <c r="H73" s="143">
        <v>0</v>
      </c>
      <c r="J73" s="152"/>
      <c r="N73" s="152"/>
      <c r="P73" s="166"/>
      <c r="Q73" s="146"/>
    </row>
    <row r="74" spans="1:17" x14ac:dyDescent="0.2">
      <c r="A74" s="18" t="s">
        <v>11</v>
      </c>
      <c r="B74" s="23" t="s">
        <v>85</v>
      </c>
      <c r="C74" s="5"/>
      <c r="D74" s="3">
        <v>0</v>
      </c>
      <c r="E74" s="3">
        <v>4</v>
      </c>
      <c r="F74" s="3">
        <v>8</v>
      </c>
      <c r="G74" s="148">
        <f>G75+G76</f>
        <v>9410616</v>
      </c>
      <c r="H74" s="148">
        <f>H75+H76</f>
        <v>14314225</v>
      </c>
      <c r="L74" s="146"/>
      <c r="N74" s="164"/>
      <c r="P74" s="149"/>
    </row>
    <row r="75" spans="1:17" x14ac:dyDescent="0.2">
      <c r="A75" s="18" t="s">
        <v>58</v>
      </c>
      <c r="B75" s="25" t="s">
        <v>59</v>
      </c>
      <c r="C75" s="4"/>
      <c r="D75" s="3">
        <v>0</v>
      </c>
      <c r="E75" s="3">
        <v>4</v>
      </c>
      <c r="F75" s="3">
        <v>9</v>
      </c>
      <c r="G75" s="143">
        <v>9410616</v>
      </c>
      <c r="H75" s="143">
        <v>10978804</v>
      </c>
      <c r="I75" s="146"/>
      <c r="L75" s="146"/>
      <c r="N75" s="164"/>
      <c r="P75" s="149"/>
    </row>
    <row r="76" spans="1:17" x14ac:dyDescent="0.2">
      <c r="A76" s="18" t="s">
        <v>60</v>
      </c>
      <c r="B76" s="25" t="s">
        <v>61</v>
      </c>
      <c r="C76" s="4"/>
      <c r="D76" s="3">
        <v>0</v>
      </c>
      <c r="E76" s="3">
        <v>5</v>
      </c>
      <c r="F76" s="3">
        <v>0</v>
      </c>
      <c r="G76" s="143">
        <f>'prilog 2'!G67</f>
        <v>0</v>
      </c>
      <c r="H76" s="143">
        <v>3335421</v>
      </c>
      <c r="I76" s="163"/>
      <c r="J76" s="152"/>
      <c r="K76" s="149"/>
      <c r="L76" s="152"/>
    </row>
    <row r="77" spans="1:17" x14ac:dyDescent="0.2">
      <c r="A77" s="18" t="s">
        <v>12</v>
      </c>
      <c r="B77" s="23" t="s">
        <v>86</v>
      </c>
      <c r="C77" s="4"/>
      <c r="D77" s="3">
        <v>0</v>
      </c>
      <c r="E77" s="3">
        <v>5</v>
      </c>
      <c r="F77" s="3">
        <v>1</v>
      </c>
      <c r="G77" s="148">
        <f>SUM(G78:G79)</f>
        <v>65192359</v>
      </c>
      <c r="H77" s="148">
        <f>H78+H79</f>
        <v>69290390</v>
      </c>
      <c r="I77" s="163"/>
      <c r="J77" s="165"/>
      <c r="N77" s="164"/>
      <c r="P77" s="146"/>
      <c r="Q77" s="164"/>
    </row>
    <row r="78" spans="1:17" x14ac:dyDescent="0.2">
      <c r="A78" s="18" t="s">
        <v>46</v>
      </c>
      <c r="B78" s="25" t="s">
        <v>62</v>
      </c>
      <c r="C78" s="5"/>
      <c r="D78" s="3">
        <v>0</v>
      </c>
      <c r="E78" s="3">
        <v>5</v>
      </c>
      <c r="F78" s="3">
        <v>2</v>
      </c>
      <c r="G78" s="143">
        <v>64386780</v>
      </c>
      <c r="H78" s="143">
        <v>69290390</v>
      </c>
      <c r="I78" s="146"/>
      <c r="N78" s="164"/>
      <c r="Q78" s="164"/>
    </row>
    <row r="79" spans="1:17" x14ac:dyDescent="0.2">
      <c r="A79" s="18" t="s">
        <v>47</v>
      </c>
      <c r="B79" s="25" t="s">
        <v>63</v>
      </c>
      <c r="C79" s="6"/>
      <c r="D79" s="3">
        <v>0</v>
      </c>
      <c r="E79" s="3">
        <v>5</v>
      </c>
      <c r="F79" s="3">
        <v>3</v>
      </c>
      <c r="G79" s="143">
        <f>+'prilog 2'!G68</f>
        <v>805579</v>
      </c>
      <c r="H79" s="143">
        <v>0</v>
      </c>
      <c r="N79" s="164"/>
      <c r="Q79" s="164"/>
    </row>
    <row r="80" spans="1:17" x14ac:dyDescent="0.2">
      <c r="A80" s="32" t="s">
        <v>64</v>
      </c>
      <c r="B80" s="35" t="s">
        <v>87</v>
      </c>
      <c r="C80" s="6"/>
      <c r="D80" s="3">
        <v>0</v>
      </c>
      <c r="E80" s="3">
        <v>5</v>
      </c>
      <c r="F80" s="3">
        <v>4</v>
      </c>
      <c r="G80" s="148">
        <f>G63+G66+G67+G70+G74-G77</f>
        <v>27895734</v>
      </c>
      <c r="H80" s="148">
        <f>H63+H66+H67+H70+H74-H77</f>
        <v>28701312</v>
      </c>
      <c r="I80" s="144"/>
      <c r="N80" s="164"/>
      <c r="Q80" s="164"/>
    </row>
    <row r="81" spans="1:24" x14ac:dyDescent="0.2">
      <c r="A81" s="27"/>
      <c r="B81" s="4"/>
      <c r="C81" s="4"/>
      <c r="D81" s="3"/>
      <c r="E81" s="3"/>
      <c r="F81" s="3"/>
      <c r="G81" s="143"/>
      <c r="H81" s="143"/>
      <c r="I81" s="163"/>
      <c r="J81" s="165"/>
      <c r="N81" s="164"/>
      <c r="P81" s="146"/>
      <c r="Q81" s="164"/>
      <c r="S81" s="164"/>
    </row>
    <row r="82" spans="1:24" x14ac:dyDescent="0.2">
      <c r="A82" s="32" t="s">
        <v>53</v>
      </c>
      <c r="B82" s="5" t="s">
        <v>240</v>
      </c>
      <c r="C82" s="5"/>
      <c r="D82" s="3">
        <v>0</v>
      </c>
      <c r="E82" s="3">
        <v>5</v>
      </c>
      <c r="F82" s="3">
        <v>5</v>
      </c>
      <c r="G82" s="148">
        <v>3053478</v>
      </c>
      <c r="H82" s="148">
        <v>3053478</v>
      </c>
      <c r="I82" s="163"/>
      <c r="J82" s="165"/>
      <c r="N82" s="164"/>
      <c r="P82" s="146"/>
      <c r="Q82" s="164"/>
      <c r="S82" s="164"/>
    </row>
    <row r="83" spans="1:24" x14ac:dyDescent="0.2">
      <c r="A83" s="27"/>
      <c r="B83" s="5"/>
      <c r="C83" s="5"/>
      <c r="D83" s="3"/>
      <c r="E83" s="3"/>
      <c r="F83" s="3"/>
      <c r="G83" s="143"/>
      <c r="H83" s="143"/>
      <c r="L83" s="164"/>
      <c r="N83" s="164"/>
      <c r="S83" s="164"/>
    </row>
    <row r="84" spans="1:24" x14ac:dyDescent="0.2">
      <c r="A84" s="32" t="s">
        <v>67</v>
      </c>
      <c r="B84" s="5" t="s">
        <v>88</v>
      </c>
      <c r="C84" s="5"/>
      <c r="D84" s="3">
        <v>0</v>
      </c>
      <c r="E84" s="3">
        <v>5</v>
      </c>
      <c r="F84" s="3">
        <v>6</v>
      </c>
      <c r="G84" s="151">
        <f>G80/G82</f>
        <v>9.1357245737483623</v>
      </c>
      <c r="H84" s="151">
        <f>H80/H82</f>
        <v>9.3995476633530686</v>
      </c>
      <c r="N84" s="164"/>
    </row>
    <row r="85" spans="1:24" x14ac:dyDescent="0.2">
      <c r="A85" s="32"/>
      <c r="B85" s="5"/>
      <c r="C85" s="5"/>
      <c r="D85" s="3"/>
      <c r="E85" s="3"/>
      <c r="F85" s="3"/>
      <c r="G85" s="143"/>
      <c r="H85" s="143"/>
      <c r="J85" s="168"/>
      <c r="K85" s="169"/>
      <c r="L85" s="168"/>
      <c r="M85" s="168"/>
      <c r="N85" s="168"/>
    </row>
    <row r="86" spans="1:24" x14ac:dyDescent="0.2">
      <c r="A86" s="32" t="s">
        <v>68</v>
      </c>
      <c r="B86" s="5" t="s">
        <v>77</v>
      </c>
      <c r="C86" s="5"/>
      <c r="D86" s="3">
        <v>0</v>
      </c>
      <c r="E86" s="3">
        <v>5</v>
      </c>
      <c r="F86" s="3">
        <v>7</v>
      </c>
      <c r="G86" s="148">
        <v>0</v>
      </c>
      <c r="H86" s="148">
        <v>0</v>
      </c>
      <c r="J86" s="168"/>
      <c r="K86" s="169"/>
      <c r="L86" s="168"/>
      <c r="M86" s="168"/>
      <c r="N86" s="170"/>
    </row>
    <row r="87" spans="1:24" x14ac:dyDescent="0.2">
      <c r="A87" s="43" t="s">
        <v>7</v>
      </c>
      <c r="B87" s="23" t="s">
        <v>75</v>
      </c>
      <c r="C87" s="5"/>
      <c r="D87" s="3">
        <v>0</v>
      </c>
      <c r="E87" s="3">
        <v>5</v>
      </c>
      <c r="F87" s="3">
        <v>8</v>
      </c>
      <c r="G87" s="143">
        <v>0</v>
      </c>
      <c r="H87" s="143">
        <v>0</v>
      </c>
      <c r="J87" s="168"/>
      <c r="K87" s="169"/>
      <c r="L87" s="168"/>
      <c r="M87" s="168"/>
      <c r="N87" s="170"/>
    </row>
    <row r="88" spans="1:24" x14ac:dyDescent="0.2">
      <c r="A88" s="43" t="s">
        <v>8</v>
      </c>
      <c r="B88" s="23" t="s">
        <v>76</v>
      </c>
      <c r="C88" s="5"/>
      <c r="D88" s="3">
        <v>0</v>
      </c>
      <c r="E88" s="3">
        <v>5</v>
      </c>
      <c r="F88" s="3">
        <v>9</v>
      </c>
      <c r="G88" s="143">
        <v>0</v>
      </c>
      <c r="H88" s="143">
        <v>0</v>
      </c>
      <c r="J88" s="168"/>
      <c r="K88" s="169"/>
      <c r="L88" s="168"/>
      <c r="M88" s="168"/>
      <c r="N88" s="170"/>
    </row>
    <row r="89" spans="1:24" x14ac:dyDescent="0.2">
      <c r="A89" s="219"/>
      <c r="B89" s="220"/>
      <c r="C89" s="221"/>
      <c r="D89" s="222"/>
      <c r="E89" s="222"/>
      <c r="F89" s="222"/>
      <c r="G89" s="223"/>
      <c r="H89" s="223"/>
      <c r="J89" s="168"/>
      <c r="K89" s="169"/>
      <c r="L89" s="168"/>
      <c r="M89" s="168"/>
      <c r="N89" s="170"/>
    </row>
    <row r="90" spans="1:24" customFormat="1" ht="51" x14ac:dyDescent="0.2">
      <c r="A90" s="8"/>
      <c r="B90" s="12" t="s">
        <v>100</v>
      </c>
      <c r="C90" s="12"/>
      <c r="D90" s="36"/>
      <c r="E90" s="37"/>
      <c r="F90" s="37"/>
      <c r="G90" s="36" t="s">
        <v>69</v>
      </c>
      <c r="H90" s="41" t="s">
        <v>70</v>
      </c>
      <c r="I90" s="13"/>
      <c r="J90" s="171"/>
      <c r="K90" s="172"/>
      <c r="L90" s="171"/>
      <c r="M90" s="171"/>
      <c r="N90" s="173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customFormat="1" ht="12.75" customHeight="1" x14ac:dyDescent="0.2">
      <c r="A91" s="8"/>
      <c r="B91" s="12" t="s">
        <v>97</v>
      </c>
      <c r="C91" s="12"/>
      <c r="D91" s="12"/>
      <c r="E91" s="12"/>
      <c r="F91" s="12"/>
      <c r="G91" s="38"/>
      <c r="H91" s="40"/>
      <c r="I91" s="12"/>
      <c r="J91" s="12"/>
      <c r="K91" s="13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3" spans="1:24" x14ac:dyDescent="0.2">
      <c r="G93" s="144"/>
    </row>
  </sheetData>
  <mergeCells count="12">
    <mergeCell ref="G9:H9"/>
    <mergeCell ref="G11:H11"/>
    <mergeCell ref="D61:F61"/>
    <mergeCell ref="D62:F62"/>
    <mergeCell ref="A15:H15"/>
    <mergeCell ref="A16:H16"/>
    <mergeCell ref="A17:H17"/>
    <mergeCell ref="D21:F21"/>
    <mergeCell ref="D20:F20"/>
    <mergeCell ref="D22:F22"/>
    <mergeCell ref="D45:F45"/>
    <mergeCell ref="D46:F46"/>
  </mergeCells>
  <phoneticPr fontId="0" type="noConversion"/>
  <pageMargins left="0.25" right="0.25" top="0.75" bottom="0.75" header="0.3" footer="0.3"/>
  <pageSetup paperSize="9" scale="35" orientation="portrait" r:id="rId1"/>
  <headerFooter differentFirst="1" alignWithMargins="0">
    <oddFooter>&amp;LKontrolni broj:</oddFooter>
    <firstHeader>&amp;LPrilog 1.</firstHeader>
    <firstFooter>&amp;LBar kod
Kontrolni broj: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opLeftCell="A67" workbookViewId="0">
      <selection activeCell="G59" sqref="G59"/>
    </sheetView>
  </sheetViews>
  <sheetFormatPr defaultColWidth="8.85546875" defaultRowHeight="12.75" x14ac:dyDescent="0.2"/>
  <cols>
    <col min="1" max="1" width="8" style="83" customWidth="1"/>
    <col min="2" max="2" width="64.28515625" style="83" customWidth="1"/>
    <col min="3" max="3" width="5" style="1" customWidth="1"/>
    <col min="4" max="6" width="3" style="1" customWidth="1"/>
    <col min="7" max="7" width="15" style="1" customWidth="1"/>
    <col min="8" max="8" width="15" style="146" customWidth="1"/>
    <col min="9" max="9" width="3.140625" style="1" customWidth="1"/>
    <col min="10" max="10" width="8.85546875" style="1"/>
    <col min="11" max="11" width="19" style="144" bestFit="1" customWidth="1"/>
    <col min="12" max="16384" width="8.85546875" style="1"/>
  </cols>
  <sheetData>
    <row r="1" spans="1:8" x14ac:dyDescent="0.2">
      <c r="A1" s="45" t="str">
        <f>'prilog 1'!A1</f>
        <v>ZIF CROBIH FOND d.d. Mostar</v>
      </c>
      <c r="B1" s="46"/>
      <c r="C1" s="63"/>
      <c r="D1" s="63"/>
      <c r="E1" s="75"/>
      <c r="F1" s="75"/>
      <c r="G1" s="57"/>
      <c r="H1" s="56"/>
    </row>
    <row r="2" spans="1:8" x14ac:dyDescent="0.2">
      <c r="A2" s="62" t="s">
        <v>99</v>
      </c>
      <c r="B2" s="62"/>
      <c r="C2" s="62"/>
      <c r="D2" s="62"/>
      <c r="E2" s="48"/>
      <c r="F2" s="48"/>
      <c r="G2" s="48"/>
      <c r="H2" s="49" t="s">
        <v>221</v>
      </c>
    </row>
    <row r="3" spans="1:8" x14ac:dyDescent="0.2">
      <c r="A3" s="50" t="s">
        <v>216</v>
      </c>
      <c r="B3" s="51"/>
      <c r="C3" s="71"/>
      <c r="D3" s="71"/>
      <c r="E3" s="76"/>
      <c r="F3" s="76"/>
      <c r="G3" s="68"/>
      <c r="H3" s="68" t="s">
        <v>225</v>
      </c>
    </row>
    <row r="4" spans="1:8" x14ac:dyDescent="0.2">
      <c r="A4" s="62" t="s">
        <v>157</v>
      </c>
      <c r="B4" s="62"/>
      <c r="C4" s="62"/>
      <c r="D4" s="62"/>
      <c r="E4" s="48"/>
      <c r="F4" s="48"/>
      <c r="G4" s="48"/>
      <c r="H4" s="49" t="s">
        <v>89</v>
      </c>
    </row>
    <row r="5" spans="1:8" x14ac:dyDescent="0.2">
      <c r="A5" s="54" t="s">
        <v>217</v>
      </c>
      <c r="B5" s="55"/>
      <c r="C5" s="77"/>
      <c r="D5" s="77"/>
      <c r="E5" s="78"/>
      <c r="F5" s="78"/>
      <c r="G5" s="66"/>
      <c r="H5" s="66"/>
    </row>
    <row r="6" spans="1:8" x14ac:dyDescent="0.2">
      <c r="A6" s="62" t="s">
        <v>90</v>
      </c>
      <c r="B6" s="62"/>
      <c r="C6" s="62"/>
      <c r="D6" s="62"/>
      <c r="E6" s="48"/>
      <c r="F6" s="48"/>
      <c r="G6" s="48"/>
      <c r="H6" s="49" t="s">
        <v>91</v>
      </c>
    </row>
    <row r="7" spans="1:8" x14ac:dyDescent="0.2">
      <c r="A7" s="50"/>
      <c r="B7" s="153" t="s">
        <v>218</v>
      </c>
      <c r="C7" s="67"/>
      <c r="D7" s="67"/>
      <c r="E7" s="79"/>
      <c r="F7" s="76"/>
      <c r="G7" s="68"/>
      <c r="H7" s="60">
        <v>180</v>
      </c>
    </row>
    <row r="8" spans="1:8" x14ac:dyDescent="0.2">
      <c r="A8" s="62" t="s">
        <v>92</v>
      </c>
      <c r="B8" s="62"/>
      <c r="C8" s="62"/>
      <c r="D8" s="62"/>
      <c r="E8" s="48"/>
      <c r="F8" s="48"/>
      <c r="G8" s="48"/>
      <c r="H8" s="49" t="s">
        <v>222</v>
      </c>
    </row>
    <row r="9" spans="1:8" x14ac:dyDescent="0.2">
      <c r="A9" s="58"/>
      <c r="B9" s="154" t="s">
        <v>219</v>
      </c>
      <c r="C9" s="59"/>
      <c r="D9" s="59"/>
      <c r="E9" s="80"/>
      <c r="F9" s="80"/>
      <c r="G9" s="183" t="s">
        <v>223</v>
      </c>
      <c r="H9" s="183"/>
    </row>
    <row r="10" spans="1:8" x14ac:dyDescent="0.2">
      <c r="A10" s="62" t="s">
        <v>94</v>
      </c>
      <c r="B10" s="62"/>
      <c r="C10" s="62"/>
      <c r="D10" s="62"/>
      <c r="E10" s="49"/>
      <c r="F10" s="49"/>
      <c r="G10" s="49"/>
      <c r="H10" s="49" t="s">
        <v>95</v>
      </c>
    </row>
    <row r="11" spans="1:8" x14ac:dyDescent="0.2">
      <c r="A11" s="60"/>
      <c r="B11" s="155"/>
      <c r="C11" s="81"/>
      <c r="D11" s="81"/>
      <c r="E11" s="76"/>
      <c r="F11" s="76"/>
      <c r="G11" s="184" t="s">
        <v>224</v>
      </c>
      <c r="H11" s="184"/>
    </row>
    <row r="12" spans="1:8" x14ac:dyDescent="0.2">
      <c r="A12" s="62" t="s">
        <v>220</v>
      </c>
      <c r="B12" s="62"/>
      <c r="C12" s="62"/>
      <c r="D12" s="62"/>
      <c r="E12" s="49"/>
      <c r="F12" s="49"/>
      <c r="G12" s="49"/>
      <c r="H12" s="49" t="s">
        <v>96</v>
      </c>
    </row>
    <row r="15" spans="1:8" x14ac:dyDescent="0.2">
      <c r="A15" s="188" t="s">
        <v>242</v>
      </c>
      <c r="B15" s="188"/>
      <c r="C15" s="188"/>
      <c r="D15" s="188"/>
      <c r="E15" s="188"/>
      <c r="F15" s="188"/>
      <c r="G15" s="188"/>
      <c r="H15" s="188"/>
    </row>
    <row r="16" spans="1:8" x14ac:dyDescent="0.2">
      <c r="A16" s="181" t="s">
        <v>289</v>
      </c>
      <c r="B16" s="182"/>
      <c r="C16" s="12"/>
      <c r="D16" s="174"/>
      <c r="E16" s="174"/>
      <c r="F16" s="73"/>
      <c r="G16" s="12"/>
      <c r="H16" s="176"/>
    </row>
    <row r="17" spans="1:11" x14ac:dyDescent="0.2">
      <c r="A17" s="201" t="s">
        <v>291</v>
      </c>
      <c r="B17" s="201"/>
      <c r="C17" s="201"/>
      <c r="D17" s="201"/>
      <c r="E17" s="201"/>
      <c r="F17" s="201"/>
      <c r="G17" s="201"/>
      <c r="H17" s="201"/>
      <c r="I17" s="201"/>
    </row>
    <row r="18" spans="1:11" x14ac:dyDescent="0.2">
      <c r="B18" s="84"/>
      <c r="C18" s="72"/>
      <c r="D18" s="72"/>
      <c r="E18" s="72"/>
      <c r="F18" s="72"/>
      <c r="G18" s="72"/>
      <c r="H18" s="178" t="s">
        <v>71</v>
      </c>
      <c r="K18" s="100"/>
    </row>
    <row r="19" spans="1:11" ht="38.25" x14ac:dyDescent="0.2">
      <c r="A19" s="85" t="s">
        <v>1</v>
      </c>
      <c r="B19" s="86" t="s">
        <v>2</v>
      </c>
      <c r="C19" s="16" t="s">
        <v>79</v>
      </c>
      <c r="D19" s="205" t="s">
        <v>3</v>
      </c>
      <c r="E19" s="203"/>
      <c r="F19" s="204"/>
      <c r="G19" s="113" t="s">
        <v>292</v>
      </c>
      <c r="H19" s="158" t="s">
        <v>294</v>
      </c>
      <c r="I19" s="146"/>
    </row>
    <row r="20" spans="1:11" x14ac:dyDescent="0.2">
      <c r="A20" s="87">
        <v>1</v>
      </c>
      <c r="B20" s="88">
        <v>2</v>
      </c>
      <c r="C20" s="20">
        <v>3</v>
      </c>
      <c r="D20" s="202">
        <v>4</v>
      </c>
      <c r="E20" s="203"/>
      <c r="F20" s="204"/>
      <c r="G20" s="74">
        <v>5</v>
      </c>
      <c r="H20" s="179">
        <v>6</v>
      </c>
    </row>
    <row r="21" spans="1:11" x14ac:dyDescent="0.2">
      <c r="A21" s="87"/>
      <c r="B21" s="89" t="s">
        <v>243</v>
      </c>
      <c r="C21" s="20"/>
      <c r="D21" s="202"/>
      <c r="E21" s="203"/>
      <c r="F21" s="204"/>
      <c r="G21" s="147"/>
      <c r="H21" s="180"/>
      <c r="I21" s="144"/>
    </row>
    <row r="22" spans="1:11" x14ac:dyDescent="0.2">
      <c r="A22" s="32" t="s">
        <v>66</v>
      </c>
      <c r="B22" s="90" t="s">
        <v>101</v>
      </c>
      <c r="C22" s="5"/>
      <c r="D22" s="3">
        <v>2</v>
      </c>
      <c r="E22" s="3">
        <v>0</v>
      </c>
      <c r="F22" s="3">
        <v>1</v>
      </c>
      <c r="G22" s="148">
        <f>G23+G27+G28+G33+G37+G38</f>
        <v>427873</v>
      </c>
      <c r="H22" s="148">
        <f>H23+H27+H28+H33+H37+H38</f>
        <v>4220459</v>
      </c>
      <c r="I22" s="149"/>
    </row>
    <row r="23" spans="1:11" x14ac:dyDescent="0.2">
      <c r="A23" s="27" t="s">
        <v>7</v>
      </c>
      <c r="B23" s="91" t="s">
        <v>102</v>
      </c>
      <c r="C23" s="5"/>
      <c r="D23" s="3">
        <v>2</v>
      </c>
      <c r="E23" s="3">
        <v>0</v>
      </c>
      <c r="F23" s="3">
        <v>2</v>
      </c>
      <c r="G23" s="143">
        <f>G24+G25+G26</f>
        <v>0</v>
      </c>
      <c r="H23" s="143">
        <f>H24+H25+H26</f>
        <v>59</v>
      </c>
      <c r="I23" s="149"/>
    </row>
    <row r="24" spans="1:11" x14ac:dyDescent="0.2">
      <c r="A24" s="27" t="s">
        <v>54</v>
      </c>
      <c r="B24" s="91" t="s">
        <v>244</v>
      </c>
      <c r="C24" s="5"/>
      <c r="D24" s="3">
        <v>2</v>
      </c>
      <c r="E24" s="3">
        <v>0</v>
      </c>
      <c r="F24" s="3">
        <v>3</v>
      </c>
      <c r="G24" s="143">
        <v>0</v>
      </c>
      <c r="H24" s="143">
        <v>59</v>
      </c>
      <c r="I24" s="144"/>
    </row>
    <row r="25" spans="1:11" ht="25.5" x14ac:dyDescent="0.2">
      <c r="A25" s="27" t="s">
        <v>55</v>
      </c>
      <c r="B25" s="91" t="s">
        <v>245</v>
      </c>
      <c r="C25" s="5"/>
      <c r="D25" s="3">
        <v>2</v>
      </c>
      <c r="E25" s="3">
        <v>0</v>
      </c>
      <c r="F25" s="3">
        <v>4</v>
      </c>
      <c r="G25" s="143">
        <v>0</v>
      </c>
      <c r="H25" s="143">
        <v>0</v>
      </c>
      <c r="I25" s="144"/>
    </row>
    <row r="26" spans="1:11" ht="25.5" x14ac:dyDescent="0.2">
      <c r="A26" s="27" t="s">
        <v>103</v>
      </c>
      <c r="B26" s="91" t="s">
        <v>246</v>
      </c>
      <c r="C26" s="5"/>
      <c r="D26" s="3">
        <v>2</v>
      </c>
      <c r="E26" s="3">
        <v>0</v>
      </c>
      <c r="F26" s="3">
        <v>5</v>
      </c>
      <c r="G26" s="143">
        <v>0</v>
      </c>
      <c r="H26" s="143">
        <v>0</v>
      </c>
      <c r="I26" s="144"/>
    </row>
    <row r="27" spans="1:11" x14ac:dyDescent="0.2">
      <c r="A27" s="27" t="s">
        <v>8</v>
      </c>
      <c r="B27" s="91" t="s">
        <v>104</v>
      </c>
      <c r="C27" s="5"/>
      <c r="D27" s="3">
        <v>2</v>
      </c>
      <c r="E27" s="3">
        <v>0</v>
      </c>
      <c r="F27" s="3">
        <v>6</v>
      </c>
      <c r="G27" s="143">
        <v>328711</v>
      </c>
      <c r="H27" s="143">
        <v>684428</v>
      </c>
      <c r="I27" s="144"/>
    </row>
    <row r="28" spans="1:11" x14ac:dyDescent="0.2">
      <c r="A28" s="27" t="s">
        <v>9</v>
      </c>
      <c r="B28" s="91" t="s">
        <v>247</v>
      </c>
      <c r="C28" s="5"/>
      <c r="D28" s="3">
        <v>2</v>
      </c>
      <c r="E28" s="3">
        <v>0</v>
      </c>
      <c r="F28" s="3">
        <v>7</v>
      </c>
      <c r="G28" s="143">
        <f>G29+G30+G31+G32</f>
        <v>99162</v>
      </c>
      <c r="H28" s="143">
        <f>H29+H30+H31+H32</f>
        <v>289442</v>
      </c>
      <c r="I28" s="149"/>
    </row>
    <row r="29" spans="1:11" x14ac:dyDescent="0.2">
      <c r="A29" s="27" t="s">
        <v>20</v>
      </c>
      <c r="B29" s="91" t="s">
        <v>248</v>
      </c>
      <c r="C29" s="5"/>
      <c r="D29" s="3">
        <v>2</v>
      </c>
      <c r="E29" s="3">
        <v>0</v>
      </c>
      <c r="F29" s="3">
        <v>8</v>
      </c>
      <c r="G29" s="143">
        <v>0</v>
      </c>
      <c r="H29" s="143">
        <v>0</v>
      </c>
      <c r="I29" s="144"/>
    </row>
    <row r="30" spans="1:11" ht="25.5" x14ac:dyDescent="0.2">
      <c r="A30" s="27" t="s">
        <v>21</v>
      </c>
      <c r="B30" s="91" t="s">
        <v>249</v>
      </c>
      <c r="C30" s="5"/>
      <c r="D30" s="3">
        <v>2</v>
      </c>
      <c r="E30" s="3">
        <v>0</v>
      </c>
      <c r="F30" s="3">
        <v>9</v>
      </c>
      <c r="G30" s="143">
        <v>0</v>
      </c>
      <c r="H30" s="143">
        <v>0</v>
      </c>
      <c r="I30" s="144"/>
    </row>
    <row r="31" spans="1:11" ht="25.5" x14ac:dyDescent="0.2">
      <c r="A31" s="27" t="s">
        <v>105</v>
      </c>
      <c r="B31" s="91" t="s">
        <v>250</v>
      </c>
      <c r="C31" s="5"/>
      <c r="D31" s="3">
        <v>2</v>
      </c>
      <c r="E31" s="3">
        <v>1</v>
      </c>
      <c r="F31" s="3">
        <v>0</v>
      </c>
      <c r="G31" s="143">
        <f>108806-9644</f>
        <v>99162</v>
      </c>
      <c r="H31" s="143">
        <f>304438-14996</f>
        <v>289442</v>
      </c>
      <c r="I31" s="144"/>
    </row>
    <row r="32" spans="1:11" x14ac:dyDescent="0.2">
      <c r="A32" s="27" t="s">
        <v>106</v>
      </c>
      <c r="B32" s="91" t="s">
        <v>107</v>
      </c>
      <c r="C32" s="5"/>
      <c r="D32" s="3">
        <v>2</v>
      </c>
      <c r="E32" s="3">
        <v>1</v>
      </c>
      <c r="F32" s="3">
        <v>1</v>
      </c>
      <c r="G32" s="143">
        <v>0</v>
      </c>
      <c r="H32" s="143">
        <v>0</v>
      </c>
      <c r="I32" s="144"/>
    </row>
    <row r="33" spans="1:10" x14ac:dyDescent="0.2">
      <c r="A33" s="27" t="s">
        <v>10</v>
      </c>
      <c r="B33" s="91" t="s">
        <v>251</v>
      </c>
      <c r="C33" s="5"/>
      <c r="D33" s="3">
        <v>2</v>
      </c>
      <c r="E33" s="3">
        <v>1</v>
      </c>
      <c r="F33" s="3">
        <v>2</v>
      </c>
      <c r="G33" s="143">
        <f>G34+G35+G36</f>
        <v>0</v>
      </c>
      <c r="H33" s="143">
        <f>H34+H35+H36</f>
        <v>3246530</v>
      </c>
      <c r="I33" s="149"/>
      <c r="J33" s="144"/>
    </row>
    <row r="34" spans="1:10" x14ac:dyDescent="0.2">
      <c r="A34" s="27" t="s">
        <v>28</v>
      </c>
      <c r="B34" s="91" t="s">
        <v>252</v>
      </c>
      <c r="C34" s="5"/>
      <c r="D34" s="3">
        <v>2</v>
      </c>
      <c r="E34" s="3">
        <v>1</v>
      </c>
      <c r="F34" s="3">
        <v>3</v>
      </c>
      <c r="G34" s="143"/>
      <c r="H34" s="143">
        <f>16068685-12822155</f>
        <v>3246530</v>
      </c>
      <c r="I34" s="144"/>
    </row>
    <row r="35" spans="1:10" x14ac:dyDescent="0.2">
      <c r="A35" s="27" t="s">
        <v>29</v>
      </c>
      <c r="B35" s="91" t="s">
        <v>253</v>
      </c>
      <c r="C35" s="5"/>
      <c r="D35" s="3">
        <v>2</v>
      </c>
      <c r="E35" s="3">
        <v>1</v>
      </c>
      <c r="F35" s="3">
        <v>4</v>
      </c>
      <c r="G35" s="143">
        <v>0</v>
      </c>
      <c r="H35" s="143">
        <v>0</v>
      </c>
      <c r="I35" s="144"/>
    </row>
    <row r="36" spans="1:10" x14ac:dyDescent="0.2">
      <c r="A36" s="27" t="s">
        <v>30</v>
      </c>
      <c r="B36" s="91" t="s">
        <v>108</v>
      </c>
      <c r="C36" s="5"/>
      <c r="D36" s="3">
        <v>2</v>
      </c>
      <c r="E36" s="3">
        <v>1</v>
      </c>
      <c r="F36" s="3">
        <v>5</v>
      </c>
      <c r="G36" s="143">
        <v>0</v>
      </c>
      <c r="H36" s="143">
        <v>0</v>
      </c>
      <c r="I36" s="144"/>
    </row>
    <row r="37" spans="1:10" x14ac:dyDescent="0.2">
      <c r="A37" s="27" t="s">
        <v>11</v>
      </c>
      <c r="B37" s="91" t="s">
        <v>109</v>
      </c>
      <c r="C37" s="5"/>
      <c r="D37" s="3">
        <v>2</v>
      </c>
      <c r="E37" s="3">
        <v>1</v>
      </c>
      <c r="F37" s="3">
        <v>6</v>
      </c>
      <c r="G37" s="143">
        <v>0</v>
      </c>
      <c r="H37" s="143">
        <v>0</v>
      </c>
      <c r="I37" s="149"/>
    </row>
    <row r="38" spans="1:10" x14ac:dyDescent="0.2">
      <c r="A38" s="27" t="s">
        <v>12</v>
      </c>
      <c r="B38" s="91" t="s">
        <v>110</v>
      </c>
      <c r="C38" s="5"/>
      <c r="D38" s="3">
        <v>2</v>
      </c>
      <c r="E38" s="3">
        <v>1</v>
      </c>
      <c r="F38" s="3">
        <v>7</v>
      </c>
      <c r="G38" s="143">
        <v>0</v>
      </c>
      <c r="H38" s="143">
        <v>0</v>
      </c>
      <c r="I38" s="149"/>
    </row>
    <row r="39" spans="1:10" x14ac:dyDescent="0.2">
      <c r="A39" s="27"/>
      <c r="B39" s="92"/>
      <c r="C39" s="5"/>
      <c r="D39" s="185"/>
      <c r="E39" s="186"/>
      <c r="F39" s="187"/>
      <c r="G39" s="143"/>
      <c r="H39" s="143"/>
      <c r="I39" s="144"/>
    </row>
    <row r="40" spans="1:10" x14ac:dyDescent="0.2">
      <c r="A40" s="32" t="s">
        <v>65</v>
      </c>
      <c r="B40" s="93" t="s">
        <v>111</v>
      </c>
      <c r="C40" s="4"/>
      <c r="D40" s="3">
        <v>2</v>
      </c>
      <c r="E40" s="3">
        <v>1</v>
      </c>
      <c r="F40" s="3">
        <v>8</v>
      </c>
      <c r="G40" s="149">
        <f>G41+G42+G43+G44+G45+G46+G47+G52+G57+G58</f>
        <v>1233452</v>
      </c>
      <c r="H40" s="149">
        <f>H41+H42+H43+H44+H45+H46+H47+H52+H57+H58</f>
        <v>885038</v>
      </c>
      <c r="I40" s="149"/>
    </row>
    <row r="41" spans="1:10" x14ac:dyDescent="0.2">
      <c r="A41" s="43" t="s">
        <v>7</v>
      </c>
      <c r="B41" s="94" t="s">
        <v>112</v>
      </c>
      <c r="C41" s="95"/>
      <c r="D41" s="3">
        <v>2</v>
      </c>
      <c r="E41" s="3">
        <v>1</v>
      </c>
      <c r="F41" s="3">
        <v>9</v>
      </c>
      <c r="G41" s="143">
        <v>720170</v>
      </c>
      <c r="H41" s="143">
        <v>665660</v>
      </c>
      <c r="I41" s="144"/>
    </row>
    <row r="42" spans="1:10" x14ac:dyDescent="0.2">
      <c r="A42" s="43" t="s">
        <v>8</v>
      </c>
      <c r="B42" s="94" t="s">
        <v>113</v>
      </c>
      <c r="C42" s="4"/>
      <c r="D42" s="3">
        <v>2</v>
      </c>
      <c r="E42" s="3">
        <v>2</v>
      </c>
      <c r="F42" s="3">
        <v>0</v>
      </c>
      <c r="G42" s="143">
        <v>202</v>
      </c>
      <c r="H42" s="143">
        <v>31306</v>
      </c>
      <c r="I42" s="144"/>
    </row>
    <row r="43" spans="1:10" x14ac:dyDescent="0.2">
      <c r="A43" s="43" t="s">
        <v>9</v>
      </c>
      <c r="B43" s="94" t="s">
        <v>114</v>
      </c>
      <c r="C43" s="4"/>
      <c r="D43" s="3">
        <v>2</v>
      </c>
      <c r="E43" s="3">
        <v>2</v>
      </c>
      <c r="F43" s="3">
        <v>1</v>
      </c>
      <c r="G43" s="143">
        <v>41950</v>
      </c>
      <c r="H43" s="143">
        <v>0</v>
      </c>
      <c r="I43" s="144"/>
    </row>
    <row r="44" spans="1:10" x14ac:dyDescent="0.2">
      <c r="A44" s="43" t="s">
        <v>10</v>
      </c>
      <c r="B44" s="94" t="s">
        <v>115</v>
      </c>
      <c r="C44" s="5"/>
      <c r="D44" s="3">
        <v>2</v>
      </c>
      <c r="E44" s="3">
        <v>2</v>
      </c>
      <c r="F44" s="3">
        <v>2</v>
      </c>
      <c r="G44" s="143">
        <v>18000</v>
      </c>
      <c r="H44" s="143">
        <v>18000</v>
      </c>
      <c r="I44" s="144"/>
    </row>
    <row r="45" spans="1:10" x14ac:dyDescent="0.2">
      <c r="A45" s="43" t="s">
        <v>11</v>
      </c>
      <c r="B45" s="92" t="s">
        <v>116</v>
      </c>
      <c r="C45" s="4"/>
      <c r="D45" s="3">
        <v>2</v>
      </c>
      <c r="E45" s="3">
        <v>2</v>
      </c>
      <c r="F45" s="3">
        <v>3</v>
      </c>
      <c r="G45" s="143">
        <v>83991</v>
      </c>
      <c r="H45" s="143">
        <f>2943+56946</f>
        <v>59889</v>
      </c>
      <c r="I45" s="144"/>
    </row>
    <row r="46" spans="1:10" ht="25.5" x14ac:dyDescent="0.2">
      <c r="A46" s="43" t="s">
        <v>12</v>
      </c>
      <c r="B46" s="92" t="s">
        <v>117</v>
      </c>
      <c r="C46" s="4"/>
      <c r="D46" s="3">
        <v>2</v>
      </c>
      <c r="E46" s="3">
        <v>2</v>
      </c>
      <c r="F46" s="3">
        <v>4</v>
      </c>
      <c r="G46" s="143">
        <v>43697</v>
      </c>
      <c r="H46" s="143">
        <f>27478+11009</f>
        <v>38487</v>
      </c>
      <c r="I46" s="144"/>
    </row>
    <row r="47" spans="1:10" x14ac:dyDescent="0.2">
      <c r="A47" s="27" t="s">
        <v>13</v>
      </c>
      <c r="B47" s="91" t="s">
        <v>254</v>
      </c>
      <c r="C47" s="4"/>
      <c r="D47" s="3">
        <v>2</v>
      </c>
      <c r="E47" s="3">
        <v>2</v>
      </c>
      <c r="F47" s="3">
        <v>5</v>
      </c>
      <c r="G47" s="143">
        <f>G48+G49+G50+G51</f>
        <v>0</v>
      </c>
      <c r="H47" s="143">
        <f>H48+H49+H50+H51</f>
        <v>0</v>
      </c>
      <c r="I47" s="149"/>
    </row>
    <row r="48" spans="1:10" x14ac:dyDescent="0.2">
      <c r="A48" s="27" t="s">
        <v>118</v>
      </c>
      <c r="B48" s="91" t="s">
        <v>255</v>
      </c>
      <c r="C48" s="4"/>
      <c r="D48" s="3">
        <v>2</v>
      </c>
      <c r="E48" s="3">
        <v>2</v>
      </c>
      <c r="F48" s="3">
        <v>6</v>
      </c>
      <c r="G48" s="143">
        <v>0</v>
      </c>
      <c r="H48" s="143">
        <v>0</v>
      </c>
      <c r="I48" s="144"/>
    </row>
    <row r="49" spans="1:10" ht="25.5" x14ac:dyDescent="0.2">
      <c r="A49" s="27" t="s">
        <v>119</v>
      </c>
      <c r="B49" s="91" t="s">
        <v>256</v>
      </c>
      <c r="C49" s="4"/>
      <c r="D49" s="3">
        <v>2</v>
      </c>
      <c r="E49" s="3">
        <v>2</v>
      </c>
      <c r="F49" s="3">
        <v>7</v>
      </c>
      <c r="G49" s="143">
        <v>0</v>
      </c>
      <c r="H49" s="143">
        <v>0</v>
      </c>
      <c r="I49" s="144"/>
    </row>
    <row r="50" spans="1:10" ht="25.5" x14ac:dyDescent="0.2">
      <c r="A50" s="27" t="s">
        <v>120</v>
      </c>
      <c r="B50" s="91" t="s">
        <v>257</v>
      </c>
      <c r="C50" s="4"/>
      <c r="D50" s="3">
        <v>2</v>
      </c>
      <c r="E50" s="3">
        <v>2</v>
      </c>
      <c r="F50" s="3">
        <v>8</v>
      </c>
      <c r="G50" s="143"/>
      <c r="H50" s="143">
        <v>0</v>
      </c>
      <c r="I50" s="144"/>
    </row>
    <row r="51" spans="1:10" x14ac:dyDescent="0.2">
      <c r="A51" s="27" t="s">
        <v>121</v>
      </c>
      <c r="B51" s="91" t="s">
        <v>122</v>
      </c>
      <c r="C51" s="4"/>
      <c r="D51" s="3">
        <v>2</v>
      </c>
      <c r="E51" s="3">
        <v>2</v>
      </c>
      <c r="F51" s="3">
        <v>9</v>
      </c>
      <c r="G51" s="143">
        <v>0</v>
      </c>
      <c r="H51" s="148"/>
      <c r="I51" s="144"/>
    </row>
    <row r="52" spans="1:10" x14ac:dyDescent="0.2">
      <c r="A52" s="27" t="s">
        <v>15</v>
      </c>
      <c r="B52" s="91" t="s">
        <v>290</v>
      </c>
      <c r="C52" s="4"/>
      <c r="D52" s="3">
        <v>2</v>
      </c>
      <c r="E52" s="3">
        <v>3</v>
      </c>
      <c r="F52" s="3">
        <v>0</v>
      </c>
      <c r="G52" s="149">
        <f>G53+G54+G55</f>
        <v>247848</v>
      </c>
      <c r="H52" s="149">
        <f>H53+H54+H55</f>
        <v>0</v>
      </c>
      <c r="I52" s="149"/>
    </row>
    <row r="53" spans="1:10" x14ac:dyDescent="0.2">
      <c r="A53" s="27" t="s">
        <v>35</v>
      </c>
      <c r="B53" s="91" t="s">
        <v>258</v>
      </c>
      <c r="C53" s="4"/>
      <c r="D53" s="3">
        <v>2</v>
      </c>
      <c r="E53" s="3">
        <v>3</v>
      </c>
      <c r="F53" s="3">
        <v>1</v>
      </c>
      <c r="G53" s="143">
        <v>247848</v>
      </c>
      <c r="H53" s="143">
        <v>0</v>
      </c>
      <c r="I53" s="144"/>
    </row>
    <row r="54" spans="1:10" x14ac:dyDescent="0.2">
      <c r="A54" s="27" t="s">
        <v>36</v>
      </c>
      <c r="B54" s="91" t="s">
        <v>259</v>
      </c>
      <c r="C54" s="4"/>
      <c r="D54" s="3">
        <v>2</v>
      </c>
      <c r="E54" s="3">
        <v>3</v>
      </c>
      <c r="F54" s="3">
        <v>2</v>
      </c>
      <c r="G54" s="143">
        <v>0</v>
      </c>
      <c r="H54" s="143">
        <v>0</v>
      </c>
      <c r="I54" s="144"/>
    </row>
    <row r="55" spans="1:10" x14ac:dyDescent="0.2">
      <c r="A55" s="27" t="s">
        <v>37</v>
      </c>
      <c r="B55" s="91" t="s">
        <v>123</v>
      </c>
      <c r="C55" s="4"/>
      <c r="D55" s="3">
        <v>2</v>
      </c>
      <c r="E55" s="3">
        <v>3</v>
      </c>
      <c r="F55" s="3">
        <v>3</v>
      </c>
      <c r="G55" s="143">
        <v>0</v>
      </c>
      <c r="H55" s="143">
        <v>0</v>
      </c>
      <c r="I55" s="144"/>
    </row>
    <row r="56" spans="1:10" x14ac:dyDescent="0.2">
      <c r="A56" s="27" t="s">
        <v>124</v>
      </c>
      <c r="B56" s="91" t="s">
        <v>260</v>
      </c>
      <c r="C56" s="4"/>
      <c r="D56" s="3">
        <v>2</v>
      </c>
      <c r="E56" s="3">
        <v>3</v>
      </c>
      <c r="F56" s="3">
        <v>4</v>
      </c>
      <c r="G56" s="143">
        <v>0</v>
      </c>
      <c r="H56" s="143">
        <v>0</v>
      </c>
      <c r="I56" s="149"/>
    </row>
    <row r="57" spans="1:10" x14ac:dyDescent="0.2">
      <c r="A57" s="27" t="s">
        <v>125</v>
      </c>
      <c r="B57" s="91" t="s">
        <v>126</v>
      </c>
      <c r="C57" s="4"/>
      <c r="D57" s="3">
        <v>2</v>
      </c>
      <c r="E57" s="3">
        <v>3</v>
      </c>
      <c r="F57" s="3">
        <v>5</v>
      </c>
      <c r="G57" s="143">
        <v>0</v>
      </c>
      <c r="H57" s="143">
        <v>0</v>
      </c>
      <c r="I57" s="149"/>
    </row>
    <row r="58" spans="1:10" x14ac:dyDescent="0.2">
      <c r="A58" s="27" t="s">
        <v>127</v>
      </c>
      <c r="B58" s="91" t="s">
        <v>128</v>
      </c>
      <c r="C58" s="4"/>
      <c r="D58" s="3">
        <v>2</v>
      </c>
      <c r="E58" s="3">
        <v>3</v>
      </c>
      <c r="F58" s="3">
        <v>6</v>
      </c>
      <c r="G58" s="143">
        <v>77594</v>
      </c>
      <c r="H58" s="143">
        <v>71696</v>
      </c>
      <c r="I58" s="144"/>
      <c r="J58" s="146"/>
    </row>
    <row r="59" spans="1:10" x14ac:dyDescent="0.2">
      <c r="A59" s="43"/>
      <c r="B59" s="92"/>
      <c r="C59" s="4"/>
      <c r="D59" s="185"/>
      <c r="E59" s="186"/>
      <c r="F59" s="187"/>
      <c r="G59" s="143"/>
      <c r="H59" s="148"/>
      <c r="I59" s="144"/>
    </row>
    <row r="60" spans="1:10" x14ac:dyDescent="0.2">
      <c r="A60" s="96" t="s">
        <v>129</v>
      </c>
      <c r="B60" s="89" t="s">
        <v>130</v>
      </c>
      <c r="C60" s="4"/>
      <c r="D60" s="3">
        <v>2</v>
      </c>
      <c r="E60" s="3">
        <v>3</v>
      </c>
      <c r="F60" s="3">
        <v>7</v>
      </c>
      <c r="G60" s="148">
        <v>0</v>
      </c>
      <c r="H60" s="149">
        <f>H22-H40</f>
        <v>3335421</v>
      </c>
      <c r="I60" s="149"/>
    </row>
    <row r="61" spans="1:10" x14ac:dyDescent="0.2">
      <c r="A61" s="96" t="s">
        <v>53</v>
      </c>
      <c r="B61" s="89" t="s">
        <v>131</v>
      </c>
      <c r="C61" s="4"/>
      <c r="D61" s="3">
        <v>2</v>
      </c>
      <c r="E61" s="3">
        <v>3</v>
      </c>
      <c r="F61" s="3">
        <v>8</v>
      </c>
      <c r="G61" s="148">
        <f>G40-G22</f>
        <v>805579</v>
      </c>
      <c r="H61" s="148">
        <v>0</v>
      </c>
      <c r="I61" s="144"/>
    </row>
    <row r="62" spans="1:10" x14ac:dyDescent="0.2">
      <c r="A62" s="96"/>
      <c r="B62" s="89"/>
      <c r="C62" s="4"/>
      <c r="D62" s="185"/>
      <c r="E62" s="186"/>
      <c r="F62" s="187"/>
      <c r="G62" s="143"/>
      <c r="H62" s="148"/>
      <c r="I62" s="144"/>
    </row>
    <row r="63" spans="1:10" x14ac:dyDescent="0.2">
      <c r="A63" s="96" t="s">
        <v>67</v>
      </c>
      <c r="B63" s="89" t="s">
        <v>132</v>
      </c>
      <c r="C63" s="4"/>
      <c r="D63" s="3">
        <v>2</v>
      </c>
      <c r="E63" s="3">
        <v>3</v>
      </c>
      <c r="F63" s="3">
        <v>9</v>
      </c>
      <c r="G63" s="143">
        <v>0</v>
      </c>
      <c r="H63" s="148">
        <v>0</v>
      </c>
      <c r="I63" s="144"/>
    </row>
    <row r="64" spans="1:10" x14ac:dyDescent="0.2">
      <c r="A64" s="87" t="s">
        <v>7</v>
      </c>
      <c r="B64" s="23" t="s">
        <v>133</v>
      </c>
      <c r="C64" s="4"/>
      <c r="D64" s="3">
        <v>2</v>
      </c>
      <c r="E64" s="3">
        <v>4</v>
      </c>
      <c r="F64" s="3">
        <v>0</v>
      </c>
      <c r="G64" s="143">
        <v>0</v>
      </c>
      <c r="H64" s="143">
        <v>0</v>
      </c>
      <c r="I64" s="144"/>
    </row>
    <row r="65" spans="1:10" x14ac:dyDescent="0.2">
      <c r="A65" s="87" t="s">
        <v>8</v>
      </c>
      <c r="B65" s="23" t="s">
        <v>134</v>
      </c>
      <c r="C65" s="4"/>
      <c r="D65" s="3">
        <v>2</v>
      </c>
      <c r="E65" s="3">
        <v>4</v>
      </c>
      <c r="F65" s="3">
        <v>1</v>
      </c>
      <c r="G65" s="143">
        <v>0</v>
      </c>
      <c r="H65" s="143">
        <v>0</v>
      </c>
      <c r="I65" s="144"/>
    </row>
    <row r="66" spans="1:10" x14ac:dyDescent="0.2">
      <c r="A66" s="27"/>
      <c r="B66" s="90"/>
      <c r="C66" s="5"/>
      <c r="D66" s="185"/>
      <c r="E66" s="186"/>
      <c r="F66" s="187"/>
      <c r="G66" s="143"/>
      <c r="H66" s="148"/>
      <c r="I66" s="144"/>
      <c r="J66" s="144"/>
    </row>
    <row r="67" spans="1:10" x14ac:dyDescent="0.2">
      <c r="A67" s="96" t="s">
        <v>68</v>
      </c>
      <c r="B67" s="89" t="s">
        <v>135</v>
      </c>
      <c r="C67" s="4"/>
      <c r="D67" s="3">
        <v>2</v>
      </c>
      <c r="E67" s="3">
        <v>4</v>
      </c>
      <c r="F67" s="3">
        <v>2</v>
      </c>
      <c r="G67" s="148">
        <f>G60-G63</f>
        <v>0</v>
      </c>
      <c r="H67" s="148">
        <f>H60-H63</f>
        <v>3335421</v>
      </c>
      <c r="I67" s="144"/>
    </row>
    <row r="68" spans="1:10" x14ac:dyDescent="0.2">
      <c r="A68" s="96" t="s">
        <v>136</v>
      </c>
      <c r="B68" s="89" t="s">
        <v>137</v>
      </c>
      <c r="C68" s="4"/>
      <c r="D68" s="3">
        <v>2</v>
      </c>
      <c r="E68" s="3">
        <v>4</v>
      </c>
      <c r="F68" s="3">
        <v>3</v>
      </c>
      <c r="G68" s="148">
        <f>G61</f>
        <v>805579</v>
      </c>
      <c r="H68" s="148">
        <f>H61-H63</f>
        <v>0</v>
      </c>
      <c r="I68" s="144"/>
    </row>
    <row r="69" spans="1:10" x14ac:dyDescent="0.2">
      <c r="A69" s="27"/>
      <c r="B69" s="94"/>
      <c r="C69" s="4"/>
      <c r="D69" s="3"/>
      <c r="E69" s="3"/>
      <c r="F69" s="3"/>
      <c r="G69" s="148"/>
      <c r="H69" s="148"/>
      <c r="I69" s="144"/>
    </row>
    <row r="70" spans="1:10" x14ac:dyDescent="0.2">
      <c r="A70" s="96"/>
      <c r="B70" s="89" t="s">
        <v>138</v>
      </c>
      <c r="C70" s="4"/>
      <c r="D70" s="185"/>
      <c r="E70" s="186"/>
      <c r="F70" s="187"/>
      <c r="G70" s="143"/>
      <c r="H70" s="148"/>
      <c r="I70" s="144"/>
    </row>
    <row r="71" spans="1:10" x14ac:dyDescent="0.2">
      <c r="A71" s="96" t="s">
        <v>139</v>
      </c>
      <c r="B71" s="23" t="s">
        <v>140</v>
      </c>
      <c r="C71" s="4"/>
      <c r="D71" s="3">
        <v>2</v>
      </c>
      <c r="E71" s="3">
        <v>4</v>
      </c>
      <c r="F71" s="3">
        <v>4</v>
      </c>
      <c r="G71" s="143"/>
      <c r="H71" s="148"/>
      <c r="I71" s="144"/>
    </row>
    <row r="72" spans="1:10" ht="25.5" x14ac:dyDescent="0.2">
      <c r="A72" s="87" t="s">
        <v>7</v>
      </c>
      <c r="B72" s="23" t="s">
        <v>261</v>
      </c>
      <c r="C72" s="4"/>
      <c r="D72" s="3">
        <v>2</v>
      </c>
      <c r="E72" s="3">
        <v>4</v>
      </c>
      <c r="F72" s="3">
        <v>5</v>
      </c>
      <c r="G72" s="148">
        <f>G73+G74+G75+G76</f>
        <v>0</v>
      </c>
      <c r="H72" s="148">
        <f>H73+H74+H75-H76</f>
        <v>0</v>
      </c>
      <c r="I72" s="144"/>
    </row>
    <row r="73" spans="1:10" ht="25.5" x14ac:dyDescent="0.2">
      <c r="A73" s="87" t="s">
        <v>54</v>
      </c>
      <c r="B73" s="97" t="s">
        <v>141</v>
      </c>
      <c r="C73" s="4"/>
      <c r="D73" s="3">
        <v>2</v>
      </c>
      <c r="E73" s="3">
        <v>4</v>
      </c>
      <c r="F73" s="3">
        <v>6</v>
      </c>
      <c r="G73" s="143">
        <v>0</v>
      </c>
      <c r="H73" s="148">
        <v>0</v>
      </c>
      <c r="I73" s="144"/>
    </row>
    <row r="74" spans="1:10" x14ac:dyDescent="0.2">
      <c r="A74" s="87" t="s">
        <v>55</v>
      </c>
      <c r="B74" s="97" t="s">
        <v>142</v>
      </c>
      <c r="C74" s="4"/>
      <c r="D74" s="3">
        <v>2</v>
      </c>
      <c r="E74" s="3">
        <v>4</v>
      </c>
      <c r="F74" s="3">
        <v>7</v>
      </c>
      <c r="G74" s="143">
        <v>0</v>
      </c>
      <c r="H74" s="148">
        <v>0</v>
      </c>
      <c r="I74" s="144"/>
    </row>
    <row r="75" spans="1:10" x14ac:dyDescent="0.2">
      <c r="A75" s="87" t="s">
        <v>103</v>
      </c>
      <c r="B75" s="97" t="s">
        <v>262</v>
      </c>
      <c r="C75" s="4"/>
      <c r="D75" s="3">
        <v>2</v>
      </c>
      <c r="E75" s="3">
        <v>4</v>
      </c>
      <c r="F75" s="3">
        <v>8</v>
      </c>
      <c r="G75" s="143">
        <v>0</v>
      </c>
      <c r="H75" s="148">
        <v>0</v>
      </c>
      <c r="I75" s="144"/>
    </row>
    <row r="76" spans="1:10" x14ac:dyDescent="0.2">
      <c r="A76" s="87" t="s">
        <v>143</v>
      </c>
      <c r="B76" s="97" t="s">
        <v>144</v>
      </c>
      <c r="C76" s="5"/>
      <c r="D76" s="3">
        <v>2</v>
      </c>
      <c r="E76" s="3">
        <v>4</v>
      </c>
      <c r="F76" s="3">
        <v>9</v>
      </c>
      <c r="G76" s="143">
        <v>0</v>
      </c>
      <c r="H76" s="143">
        <v>0</v>
      </c>
      <c r="I76" s="144"/>
    </row>
    <row r="77" spans="1:10" x14ac:dyDescent="0.2">
      <c r="A77" s="87" t="s">
        <v>8</v>
      </c>
      <c r="B77" s="23" t="s">
        <v>263</v>
      </c>
      <c r="C77" s="4"/>
      <c r="D77" s="3">
        <v>2</v>
      </c>
      <c r="E77" s="3">
        <v>5</v>
      </c>
      <c r="F77" s="3">
        <v>0</v>
      </c>
      <c r="G77" s="143">
        <v>0</v>
      </c>
      <c r="H77" s="143">
        <f>H78+H79-H80</f>
        <v>0</v>
      </c>
      <c r="I77" s="144"/>
    </row>
    <row r="78" spans="1:10" ht="25.5" x14ac:dyDescent="0.2">
      <c r="A78" s="87" t="s">
        <v>18</v>
      </c>
      <c r="B78" s="97" t="s">
        <v>145</v>
      </c>
      <c r="C78" s="4"/>
      <c r="D78" s="3">
        <v>2</v>
      </c>
      <c r="E78" s="3">
        <v>5</v>
      </c>
      <c r="F78" s="3">
        <v>1</v>
      </c>
      <c r="G78" s="143">
        <v>0</v>
      </c>
      <c r="H78" s="143">
        <v>0</v>
      </c>
      <c r="I78" s="144"/>
    </row>
    <row r="79" spans="1:10" x14ac:dyDescent="0.2">
      <c r="A79" s="87" t="s">
        <v>17</v>
      </c>
      <c r="B79" s="97" t="s">
        <v>264</v>
      </c>
      <c r="C79" s="4"/>
      <c r="D79" s="3">
        <v>2</v>
      </c>
      <c r="E79" s="3">
        <v>5</v>
      </c>
      <c r="F79" s="3">
        <v>2</v>
      </c>
      <c r="G79" s="143">
        <v>0</v>
      </c>
      <c r="H79" s="143">
        <v>0</v>
      </c>
      <c r="I79" s="144"/>
    </row>
    <row r="80" spans="1:10" x14ac:dyDescent="0.2">
      <c r="A80" s="87" t="s">
        <v>146</v>
      </c>
      <c r="B80" s="97" t="s">
        <v>144</v>
      </c>
      <c r="C80" s="4"/>
      <c r="D80" s="3">
        <v>2</v>
      </c>
      <c r="E80" s="3">
        <v>5</v>
      </c>
      <c r="F80" s="3">
        <v>3</v>
      </c>
      <c r="G80" s="143">
        <v>0</v>
      </c>
      <c r="H80" s="143">
        <v>0</v>
      </c>
      <c r="I80" s="144"/>
    </row>
    <row r="81" spans="1:9" x14ac:dyDescent="0.2">
      <c r="A81" s="27"/>
      <c r="B81" s="90"/>
      <c r="C81" s="5"/>
      <c r="D81" s="185"/>
      <c r="E81" s="186"/>
      <c r="F81" s="187"/>
      <c r="G81" s="143"/>
      <c r="H81" s="143"/>
      <c r="I81" s="144"/>
    </row>
    <row r="82" spans="1:9" x14ac:dyDescent="0.2">
      <c r="A82" s="27"/>
      <c r="B82" s="90" t="s">
        <v>147</v>
      </c>
      <c r="C82" s="4"/>
      <c r="D82" s="185"/>
      <c r="E82" s="186"/>
      <c r="F82" s="187"/>
      <c r="G82" s="143"/>
      <c r="H82" s="143"/>
      <c r="I82" s="144"/>
    </row>
    <row r="83" spans="1:9" x14ac:dyDescent="0.2">
      <c r="A83" s="32" t="s">
        <v>148</v>
      </c>
      <c r="B83" s="93" t="s">
        <v>149</v>
      </c>
      <c r="C83" s="4"/>
      <c r="D83" s="3">
        <v>2</v>
      </c>
      <c r="E83" s="3">
        <v>5</v>
      </c>
      <c r="F83" s="3">
        <v>4</v>
      </c>
      <c r="G83" s="148">
        <f>G67</f>
        <v>0</v>
      </c>
      <c r="H83" s="148">
        <f>H67</f>
        <v>3335421</v>
      </c>
      <c r="I83" s="144"/>
    </row>
    <row r="84" spans="1:9" x14ac:dyDescent="0.2">
      <c r="A84" s="32" t="s">
        <v>150</v>
      </c>
      <c r="B84" s="93" t="s">
        <v>151</v>
      </c>
      <c r="C84" s="5"/>
      <c r="D84" s="3">
        <v>2</v>
      </c>
      <c r="E84" s="3">
        <v>5</v>
      </c>
      <c r="F84" s="3">
        <v>5</v>
      </c>
      <c r="G84" s="148">
        <f>G68</f>
        <v>805579</v>
      </c>
      <c r="H84" s="148">
        <v>0</v>
      </c>
      <c r="I84" s="144"/>
    </row>
    <row r="85" spans="1:9" x14ac:dyDescent="0.2">
      <c r="A85" s="27"/>
      <c r="B85" s="94"/>
      <c r="C85" s="4"/>
      <c r="D85" s="185"/>
      <c r="E85" s="186"/>
      <c r="F85" s="187"/>
      <c r="G85" s="143"/>
      <c r="H85" s="143"/>
      <c r="I85" s="144"/>
    </row>
    <row r="86" spans="1:9" x14ac:dyDescent="0.2">
      <c r="A86" s="32" t="s">
        <v>152</v>
      </c>
      <c r="B86" s="89" t="s">
        <v>153</v>
      </c>
      <c r="C86" s="4"/>
      <c r="D86" s="185"/>
      <c r="E86" s="186"/>
      <c r="F86" s="187"/>
      <c r="G86" s="143"/>
      <c r="H86" s="143"/>
      <c r="I86" s="144"/>
    </row>
    <row r="87" spans="1:9" x14ac:dyDescent="0.2">
      <c r="A87" s="27"/>
      <c r="B87" s="97" t="s">
        <v>154</v>
      </c>
      <c r="C87" s="5"/>
      <c r="D87" s="3">
        <v>2</v>
      </c>
      <c r="E87" s="3">
        <v>5</v>
      </c>
      <c r="F87" s="3">
        <v>6</v>
      </c>
      <c r="G87" s="151">
        <f>G84/3053478*-1</f>
        <v>-0.26382341710010682</v>
      </c>
      <c r="H87" s="151">
        <f>H83/3053478</f>
        <v>1.0923350356544241</v>
      </c>
      <c r="I87" s="144"/>
    </row>
    <row r="88" spans="1:9" x14ac:dyDescent="0.2">
      <c r="A88" s="27"/>
      <c r="B88" s="97" t="s">
        <v>155</v>
      </c>
      <c r="C88" s="4"/>
      <c r="D88" s="3">
        <v>2</v>
      </c>
      <c r="E88" s="3">
        <v>5</v>
      </c>
      <c r="F88" s="3">
        <v>7</v>
      </c>
      <c r="G88" s="151"/>
      <c r="H88" s="151"/>
      <c r="I88" s="144"/>
    </row>
    <row r="89" spans="1:9" x14ac:dyDescent="0.2">
      <c r="A89" s="28"/>
    </row>
    <row r="90" spans="1:9" x14ac:dyDescent="0.2">
      <c r="A90" s="28"/>
    </row>
    <row r="91" spans="1:9" x14ac:dyDescent="0.2">
      <c r="A91" s="28"/>
    </row>
    <row r="92" spans="1:9" ht="51" x14ac:dyDescent="0.2">
      <c r="A92" s="8"/>
      <c r="B92" s="39" t="s">
        <v>156</v>
      </c>
      <c r="C92" s="12"/>
      <c r="D92" s="36"/>
      <c r="E92" s="37"/>
      <c r="F92" s="37"/>
      <c r="G92" s="36" t="s">
        <v>69</v>
      </c>
      <c r="H92" s="161" t="s">
        <v>70</v>
      </c>
    </row>
    <row r="93" spans="1:9" x14ac:dyDescent="0.2">
      <c r="A93" s="8"/>
      <c r="B93" s="39" t="s">
        <v>97</v>
      </c>
      <c r="C93" s="12"/>
      <c r="D93" s="12"/>
      <c r="E93" s="12"/>
      <c r="F93" s="12"/>
      <c r="G93" s="38"/>
      <c r="H93" s="162"/>
    </row>
    <row r="94" spans="1:9" x14ac:dyDescent="0.2">
      <c r="A94" s="28"/>
    </row>
  </sheetData>
  <mergeCells count="16">
    <mergeCell ref="D86:F86"/>
    <mergeCell ref="D39:F39"/>
    <mergeCell ref="D59:F59"/>
    <mergeCell ref="D62:F62"/>
    <mergeCell ref="D66:F66"/>
    <mergeCell ref="D70:F70"/>
    <mergeCell ref="D81:F81"/>
    <mergeCell ref="A17:I17"/>
    <mergeCell ref="G9:H9"/>
    <mergeCell ref="G11:H11"/>
    <mergeCell ref="D82:F82"/>
    <mergeCell ref="D85:F85"/>
    <mergeCell ref="D21:F21"/>
    <mergeCell ref="A15:H15"/>
    <mergeCell ref="D19:F19"/>
    <mergeCell ref="D20:F20"/>
  </mergeCells>
  <pageMargins left="0.25" right="0.25" top="0.75" bottom="0.75" header="0.3" footer="0.3"/>
  <pageSetup paperSize="9" scale="5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22" workbookViewId="0">
      <selection activeCell="F30" sqref="F30"/>
    </sheetView>
  </sheetViews>
  <sheetFormatPr defaultColWidth="8.85546875" defaultRowHeight="12.75" x14ac:dyDescent="0.2"/>
  <cols>
    <col min="1" max="1" width="61.28515625" style="1" customWidth="1"/>
    <col min="2" max="3" width="3.140625" style="1" customWidth="1"/>
    <col min="4" max="4" width="3" style="1" customWidth="1"/>
    <col min="5" max="6" width="15" style="1" customWidth="1"/>
    <col min="7" max="16384" width="8.85546875" style="1"/>
  </cols>
  <sheetData>
    <row r="1" spans="1:6" x14ac:dyDescent="0.2">
      <c r="A1" s="45" t="s">
        <v>215</v>
      </c>
      <c r="B1" s="63"/>
      <c r="C1" s="63"/>
      <c r="D1" s="75"/>
      <c r="E1" s="57"/>
      <c r="F1" s="56"/>
    </row>
    <row r="2" spans="1:6" x14ac:dyDescent="0.2">
      <c r="A2" s="62" t="s">
        <v>99</v>
      </c>
      <c r="B2" s="62"/>
      <c r="C2" s="62"/>
      <c r="D2" s="48"/>
      <c r="E2" s="48"/>
      <c r="F2" s="49" t="s">
        <v>221</v>
      </c>
    </row>
    <row r="3" spans="1:6" x14ac:dyDescent="0.2">
      <c r="A3" s="50" t="s">
        <v>216</v>
      </c>
      <c r="B3" s="71"/>
      <c r="C3" s="71"/>
      <c r="D3" s="76"/>
      <c r="E3" s="68"/>
      <c r="F3" s="68" t="s">
        <v>225</v>
      </c>
    </row>
    <row r="4" spans="1:6" x14ac:dyDescent="0.2">
      <c r="A4" s="62" t="s">
        <v>157</v>
      </c>
      <c r="B4" s="62"/>
      <c r="C4" s="62"/>
      <c r="D4" s="48"/>
      <c r="E4" s="48"/>
      <c r="F4" s="49" t="s">
        <v>89</v>
      </c>
    </row>
    <row r="5" spans="1:6" x14ac:dyDescent="0.2">
      <c r="A5" s="54" t="s">
        <v>217</v>
      </c>
      <c r="B5" s="77"/>
      <c r="C5" s="77"/>
      <c r="D5" s="78"/>
      <c r="E5" s="66"/>
      <c r="F5" s="66"/>
    </row>
    <row r="6" spans="1:6" x14ac:dyDescent="0.2">
      <c r="A6" s="62" t="s">
        <v>90</v>
      </c>
      <c r="B6" s="62"/>
      <c r="C6" s="62"/>
      <c r="D6" s="48"/>
      <c r="E6" s="48"/>
      <c r="F6" s="49" t="s">
        <v>91</v>
      </c>
    </row>
    <row r="7" spans="1:6" x14ac:dyDescent="0.2">
      <c r="A7" s="153" t="s">
        <v>218</v>
      </c>
      <c r="B7" s="67"/>
      <c r="C7" s="67"/>
      <c r="D7" s="76"/>
      <c r="E7" s="68"/>
      <c r="F7" s="68">
        <v>180</v>
      </c>
    </row>
    <row r="8" spans="1:6" x14ac:dyDescent="0.2">
      <c r="A8" s="62" t="s">
        <v>92</v>
      </c>
      <c r="B8" s="62"/>
      <c r="C8" s="62"/>
      <c r="D8" s="48"/>
      <c r="E8" s="48"/>
      <c r="F8" s="49" t="s">
        <v>93</v>
      </c>
    </row>
    <row r="9" spans="1:6" x14ac:dyDescent="0.2">
      <c r="A9" s="154" t="s">
        <v>219</v>
      </c>
      <c r="B9" s="59"/>
      <c r="C9" s="59"/>
      <c r="D9" s="80"/>
      <c r="E9" s="183" t="s">
        <v>223</v>
      </c>
      <c r="F9" s="183"/>
    </row>
    <row r="10" spans="1:6" x14ac:dyDescent="0.2">
      <c r="A10" s="62" t="s">
        <v>94</v>
      </c>
      <c r="B10" s="62"/>
      <c r="C10" s="62"/>
      <c r="D10" s="49"/>
      <c r="E10" s="49"/>
      <c r="F10" s="49" t="s">
        <v>95</v>
      </c>
    </row>
    <row r="11" spans="1:6" x14ac:dyDescent="0.2">
      <c r="A11" s="155"/>
      <c r="B11" s="81"/>
      <c r="C11" s="81"/>
      <c r="D11" s="76"/>
      <c r="E11" s="184" t="s">
        <v>224</v>
      </c>
      <c r="F11" s="184"/>
    </row>
    <row r="12" spans="1:6" x14ac:dyDescent="0.2">
      <c r="A12" s="62" t="s">
        <v>220</v>
      </c>
      <c r="B12" s="62"/>
      <c r="C12" s="62"/>
      <c r="D12" s="49"/>
      <c r="E12" s="49"/>
      <c r="F12" s="49" t="s">
        <v>96</v>
      </c>
    </row>
    <row r="15" spans="1:6" x14ac:dyDescent="0.2">
      <c r="A15" s="206" t="s">
        <v>158</v>
      </c>
      <c r="B15" s="206"/>
      <c r="C15" s="206"/>
      <c r="D15" s="206"/>
      <c r="E15" s="206"/>
      <c r="F15" s="206"/>
    </row>
    <row r="16" spans="1:6" x14ac:dyDescent="0.2">
      <c r="A16" s="207"/>
      <c r="B16" s="207"/>
      <c r="C16" s="207"/>
      <c r="D16" s="207"/>
      <c r="E16" s="207"/>
    </row>
    <row r="17" spans="1:7" x14ac:dyDescent="0.2">
      <c r="A17" s="190" t="s">
        <v>295</v>
      </c>
      <c r="B17" s="190"/>
      <c r="C17" s="190"/>
      <c r="D17" s="190"/>
      <c r="E17" s="190"/>
      <c r="F17" s="190"/>
    </row>
    <row r="18" spans="1:7" x14ac:dyDescent="0.2">
      <c r="A18" s="98"/>
      <c r="B18" s="99"/>
      <c r="C18" s="99"/>
      <c r="D18" s="99"/>
      <c r="E18" s="82"/>
      <c r="F18" s="42" t="s">
        <v>71</v>
      </c>
      <c r="G18" s="100"/>
    </row>
    <row r="19" spans="1:7" ht="25.5" x14ac:dyDescent="0.2">
      <c r="A19" s="101" t="s">
        <v>2</v>
      </c>
      <c r="B19" s="195" t="s">
        <v>3</v>
      </c>
      <c r="C19" s="208"/>
      <c r="D19" s="209"/>
      <c r="E19" s="102" t="s">
        <v>159</v>
      </c>
      <c r="F19" s="102" t="s">
        <v>160</v>
      </c>
    </row>
    <row r="20" spans="1:7" x14ac:dyDescent="0.2">
      <c r="A20" s="103">
        <v>1</v>
      </c>
      <c r="B20" s="185">
        <v>2</v>
      </c>
      <c r="C20" s="186"/>
      <c r="D20" s="187"/>
      <c r="E20" s="3">
        <v>3</v>
      </c>
      <c r="F20" s="3">
        <v>4</v>
      </c>
    </row>
    <row r="21" spans="1:7" x14ac:dyDescent="0.2">
      <c r="A21" s="103"/>
      <c r="B21" s="185"/>
      <c r="C21" s="186"/>
      <c r="D21" s="187"/>
      <c r="E21" s="3"/>
      <c r="F21" s="3"/>
    </row>
    <row r="22" spans="1:7" x14ac:dyDescent="0.2">
      <c r="A22" s="104" t="s">
        <v>279</v>
      </c>
      <c r="B22" s="3">
        <v>3</v>
      </c>
      <c r="C22" s="3">
        <v>0</v>
      </c>
      <c r="D22" s="3">
        <v>1</v>
      </c>
      <c r="E22" s="157">
        <v>28701312</v>
      </c>
      <c r="F22" s="157">
        <v>25365891</v>
      </c>
    </row>
    <row r="23" spans="1:7" x14ac:dyDescent="0.2">
      <c r="A23" s="104"/>
      <c r="B23" s="185"/>
      <c r="C23" s="186"/>
      <c r="D23" s="187"/>
      <c r="E23" s="117"/>
      <c r="F23" s="117"/>
    </row>
    <row r="24" spans="1:7" x14ac:dyDescent="0.2">
      <c r="A24" s="105" t="s">
        <v>161</v>
      </c>
      <c r="B24" s="3">
        <v>3</v>
      </c>
      <c r="C24" s="3">
        <v>0</v>
      </c>
      <c r="D24" s="3">
        <v>2</v>
      </c>
      <c r="E24" s="117">
        <v>0</v>
      </c>
      <c r="F24" s="117">
        <v>0</v>
      </c>
    </row>
    <row r="25" spans="1:7" x14ac:dyDescent="0.2">
      <c r="A25" s="105" t="s">
        <v>162</v>
      </c>
      <c r="B25" s="3">
        <v>3</v>
      </c>
      <c r="C25" s="3">
        <v>0</v>
      </c>
      <c r="D25" s="3">
        <v>3</v>
      </c>
      <c r="E25" s="117">
        <v>0</v>
      </c>
      <c r="F25" s="117">
        <v>0</v>
      </c>
    </row>
    <row r="26" spans="1:7" ht="25.5" x14ac:dyDescent="0.2">
      <c r="A26" s="104" t="s">
        <v>280</v>
      </c>
      <c r="B26" s="3">
        <v>3</v>
      </c>
      <c r="C26" s="3">
        <v>0</v>
      </c>
      <c r="D26" s="3">
        <v>4</v>
      </c>
      <c r="E26" s="157">
        <f>E22+E24</f>
        <v>28701312</v>
      </c>
      <c r="F26" s="157">
        <f>F22+F24</f>
        <v>25365891</v>
      </c>
    </row>
    <row r="27" spans="1:7" x14ac:dyDescent="0.2">
      <c r="A27" s="104"/>
      <c r="B27" s="185"/>
      <c r="C27" s="186"/>
      <c r="D27" s="187"/>
      <c r="E27" s="117"/>
      <c r="F27" s="117"/>
    </row>
    <row r="28" spans="1:7" x14ac:dyDescent="0.2">
      <c r="A28" s="105" t="s">
        <v>281</v>
      </c>
      <c r="B28" s="3">
        <v>3</v>
      </c>
      <c r="C28" s="3">
        <v>0</v>
      </c>
      <c r="D28" s="3">
        <v>5</v>
      </c>
      <c r="E28" s="117">
        <v>-805579</v>
      </c>
      <c r="F28" s="117">
        <v>88891</v>
      </c>
    </row>
    <row r="29" spans="1:7" x14ac:dyDescent="0.2">
      <c r="A29" s="105" t="s">
        <v>282</v>
      </c>
      <c r="B29" s="3">
        <v>3</v>
      </c>
      <c r="C29" s="3">
        <v>0</v>
      </c>
      <c r="D29" s="3">
        <v>6</v>
      </c>
      <c r="E29" s="117">
        <v>0</v>
      </c>
      <c r="F29" s="117">
        <v>3246530</v>
      </c>
    </row>
    <row r="30" spans="1:7" x14ac:dyDescent="0.2">
      <c r="A30" s="105" t="s">
        <v>163</v>
      </c>
      <c r="B30" s="3">
        <v>3</v>
      </c>
      <c r="C30" s="3">
        <v>0</v>
      </c>
      <c r="D30" s="3">
        <v>7</v>
      </c>
      <c r="E30" s="157">
        <f>E28+E29</f>
        <v>-805579</v>
      </c>
      <c r="F30" s="157">
        <f>F28+F29</f>
        <v>3335421</v>
      </c>
    </row>
    <row r="31" spans="1:7" x14ac:dyDescent="0.2">
      <c r="A31" s="105"/>
      <c r="B31" s="185"/>
      <c r="C31" s="186"/>
      <c r="D31" s="187"/>
      <c r="E31" s="117"/>
      <c r="F31" s="117"/>
    </row>
    <row r="32" spans="1:7" x14ac:dyDescent="0.2">
      <c r="A32" s="105" t="s">
        <v>164</v>
      </c>
      <c r="B32" s="3">
        <v>3</v>
      </c>
      <c r="C32" s="3">
        <v>0</v>
      </c>
      <c r="D32" s="3">
        <v>8</v>
      </c>
      <c r="E32" s="117">
        <v>0</v>
      </c>
      <c r="F32" s="117">
        <v>0</v>
      </c>
    </row>
    <row r="33" spans="1:6" x14ac:dyDescent="0.2">
      <c r="A33" s="105" t="s">
        <v>165</v>
      </c>
      <c r="B33" s="3">
        <v>3</v>
      </c>
      <c r="C33" s="3">
        <v>0</v>
      </c>
      <c r="D33" s="3">
        <v>9</v>
      </c>
      <c r="E33" s="117">
        <v>0</v>
      </c>
      <c r="F33" s="117">
        <v>0</v>
      </c>
    </row>
    <row r="34" spans="1:6" x14ac:dyDescent="0.2">
      <c r="A34" s="105" t="s">
        <v>166</v>
      </c>
      <c r="B34" s="3">
        <v>3</v>
      </c>
      <c r="C34" s="3">
        <v>1</v>
      </c>
      <c r="D34" s="3">
        <v>0</v>
      </c>
      <c r="E34" s="117">
        <v>0</v>
      </c>
      <c r="F34" s="117">
        <v>0</v>
      </c>
    </row>
    <row r="35" spans="1:6" x14ac:dyDescent="0.2">
      <c r="A35" s="105"/>
      <c r="B35" s="185"/>
      <c r="C35" s="186"/>
      <c r="D35" s="187"/>
      <c r="E35" s="117"/>
      <c r="F35" s="117"/>
    </row>
    <row r="36" spans="1:6" ht="25.5" x14ac:dyDescent="0.2">
      <c r="A36" s="104" t="s">
        <v>283</v>
      </c>
      <c r="B36" s="3">
        <v>3</v>
      </c>
      <c r="C36" s="3">
        <v>1</v>
      </c>
      <c r="D36" s="3">
        <v>1</v>
      </c>
      <c r="E36" s="157">
        <f>E26+E30+E32-E33+E34+1</f>
        <v>27895734</v>
      </c>
      <c r="F36" s="157">
        <f>F26+F30+F32-F33+F34</f>
        <v>28701312</v>
      </c>
    </row>
    <row r="37" spans="1:6" x14ac:dyDescent="0.2">
      <c r="A37" s="105"/>
      <c r="B37" s="185"/>
      <c r="C37" s="186"/>
      <c r="D37" s="187"/>
      <c r="E37" s="117"/>
      <c r="F37" s="117"/>
    </row>
    <row r="38" spans="1:6" x14ac:dyDescent="0.2">
      <c r="A38" s="106" t="s">
        <v>284</v>
      </c>
      <c r="B38" s="185"/>
      <c r="C38" s="186"/>
      <c r="D38" s="187"/>
      <c r="E38" s="4"/>
      <c r="F38" s="3"/>
    </row>
    <row r="39" spans="1:6" x14ac:dyDescent="0.2">
      <c r="A39" s="107" t="s">
        <v>285</v>
      </c>
      <c r="B39" s="3">
        <v>3</v>
      </c>
      <c r="C39" s="3">
        <v>1</v>
      </c>
      <c r="D39" s="3">
        <v>2</v>
      </c>
      <c r="E39" s="143">
        <v>3053478</v>
      </c>
      <c r="F39" s="143">
        <v>3053478</v>
      </c>
    </row>
    <row r="40" spans="1:6" x14ac:dyDescent="0.2">
      <c r="A40" s="107" t="s">
        <v>286</v>
      </c>
      <c r="B40" s="3">
        <v>3</v>
      </c>
      <c r="C40" s="3">
        <v>1</v>
      </c>
      <c r="D40" s="3">
        <v>3</v>
      </c>
      <c r="E40" s="143">
        <v>0</v>
      </c>
      <c r="F40" s="156">
        <v>0</v>
      </c>
    </row>
    <row r="41" spans="1:6" x14ac:dyDescent="0.2">
      <c r="A41" s="107" t="s">
        <v>287</v>
      </c>
      <c r="B41" s="3">
        <v>3</v>
      </c>
      <c r="C41" s="3">
        <v>1</v>
      </c>
      <c r="D41" s="3">
        <v>4</v>
      </c>
      <c r="E41" s="143">
        <v>0</v>
      </c>
      <c r="F41" s="156">
        <v>0</v>
      </c>
    </row>
    <row r="42" spans="1:6" x14ac:dyDescent="0.2">
      <c r="A42" s="107" t="s">
        <v>288</v>
      </c>
      <c r="B42" s="3">
        <v>3</v>
      </c>
      <c r="C42" s="3">
        <v>1</v>
      </c>
      <c r="D42" s="3">
        <v>5</v>
      </c>
      <c r="E42" s="143">
        <v>3053478</v>
      </c>
      <c r="F42" s="143">
        <v>3053478</v>
      </c>
    </row>
    <row r="43" spans="1:6" x14ac:dyDescent="0.2">
      <c r="A43" s="83"/>
      <c r="E43" s="144"/>
      <c r="F43" s="144"/>
    </row>
    <row r="44" spans="1:6" x14ac:dyDescent="0.2">
      <c r="A44" s="83"/>
    </row>
    <row r="45" spans="1:6" x14ac:dyDescent="0.2">
      <c r="A45" s="83"/>
    </row>
    <row r="46" spans="1:6" ht="51" x14ac:dyDescent="0.2">
      <c r="A46" s="39" t="s">
        <v>167</v>
      </c>
      <c r="B46" s="12"/>
      <c r="C46" s="36"/>
      <c r="D46" s="37"/>
      <c r="E46" s="36" t="s">
        <v>69</v>
      </c>
      <c r="F46" s="41" t="s">
        <v>70</v>
      </c>
    </row>
    <row r="47" spans="1:6" x14ac:dyDescent="0.2">
      <c r="A47" s="39" t="s">
        <v>168</v>
      </c>
      <c r="B47" s="12"/>
      <c r="C47" s="12"/>
      <c r="D47" s="12"/>
      <c r="E47" s="38"/>
      <c r="F47" s="40"/>
    </row>
  </sheetData>
  <mergeCells count="14">
    <mergeCell ref="E9:F9"/>
    <mergeCell ref="E11:F11"/>
    <mergeCell ref="B38:D38"/>
    <mergeCell ref="A15:F15"/>
    <mergeCell ref="A16:E16"/>
    <mergeCell ref="A17:F17"/>
    <mergeCell ref="B19:D19"/>
    <mergeCell ref="B20:D20"/>
    <mergeCell ref="B21:D21"/>
    <mergeCell ref="B23:D23"/>
    <mergeCell ref="B27:D27"/>
    <mergeCell ref="B31:D31"/>
    <mergeCell ref="B35:D35"/>
    <mergeCell ref="B37:D37"/>
  </mergeCells>
  <pageMargins left="0.25" right="0.25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opLeftCell="A34" workbookViewId="0">
      <selection activeCell="L59" sqref="L59"/>
    </sheetView>
  </sheetViews>
  <sheetFormatPr defaultColWidth="9.140625" defaultRowHeight="12.75" x14ac:dyDescent="0.2"/>
  <cols>
    <col min="1" max="1" width="7.5703125" style="1" customWidth="1"/>
    <col min="2" max="2" width="72" style="1" customWidth="1"/>
    <col min="3" max="3" width="4.85546875" style="1" customWidth="1"/>
    <col min="4" max="4" width="11.85546875" style="1" customWidth="1"/>
    <col min="5" max="5" width="3.140625" style="1" customWidth="1"/>
    <col min="6" max="6" width="3.5703125" style="1" customWidth="1"/>
    <col min="7" max="7" width="3.140625" style="1" customWidth="1"/>
    <col min="8" max="8" width="15" style="1" customWidth="1"/>
    <col min="9" max="9" width="15" style="146" customWidth="1"/>
    <col min="10" max="16384" width="9.140625" style="1"/>
  </cols>
  <sheetData>
    <row r="1" spans="1:9" x14ac:dyDescent="0.2">
      <c r="A1" s="45" t="s">
        <v>215</v>
      </c>
      <c r="B1" s="46"/>
      <c r="C1" s="63"/>
      <c r="D1" s="63"/>
      <c r="E1" s="63"/>
      <c r="F1" s="75"/>
      <c r="G1" s="75"/>
      <c r="H1" s="57"/>
      <c r="I1" s="56"/>
    </row>
    <row r="2" spans="1:9" x14ac:dyDescent="0.2">
      <c r="A2" s="62" t="s">
        <v>99</v>
      </c>
      <c r="B2" s="62"/>
      <c r="C2" s="62"/>
      <c r="D2" s="62"/>
      <c r="E2" s="62"/>
      <c r="F2" s="48"/>
      <c r="G2" s="48"/>
      <c r="H2" s="48"/>
      <c r="I2" s="49" t="s">
        <v>221</v>
      </c>
    </row>
    <row r="3" spans="1:9" x14ac:dyDescent="0.2">
      <c r="A3" s="50" t="s">
        <v>216</v>
      </c>
      <c r="B3" s="51"/>
      <c r="C3" s="71"/>
      <c r="D3" s="71"/>
      <c r="E3" s="71"/>
      <c r="F3" s="76"/>
      <c r="G3" s="76"/>
      <c r="H3" s="68"/>
      <c r="I3" s="68" t="s">
        <v>225</v>
      </c>
    </row>
    <row r="4" spans="1:9" x14ac:dyDescent="0.2">
      <c r="A4" s="62" t="s">
        <v>157</v>
      </c>
      <c r="B4" s="62"/>
      <c r="C4" s="62"/>
      <c r="D4" s="62"/>
      <c r="E4" s="62"/>
      <c r="F4" s="48"/>
      <c r="G4" s="48"/>
      <c r="H4" s="48"/>
      <c r="I4" s="49" t="s">
        <v>89</v>
      </c>
    </row>
    <row r="5" spans="1:9" x14ac:dyDescent="0.2">
      <c r="A5" s="54" t="s">
        <v>217</v>
      </c>
      <c r="B5" s="55"/>
      <c r="C5" s="77"/>
      <c r="D5" s="77"/>
      <c r="E5" s="77"/>
      <c r="F5" s="78"/>
      <c r="G5" s="78"/>
      <c r="H5" s="66"/>
      <c r="I5" s="66"/>
    </row>
    <row r="6" spans="1:9" x14ac:dyDescent="0.2">
      <c r="A6" s="62" t="s">
        <v>90</v>
      </c>
      <c r="B6" s="62"/>
      <c r="C6" s="62"/>
      <c r="D6" s="62"/>
      <c r="E6" s="62"/>
      <c r="F6" s="48"/>
      <c r="G6" s="48"/>
      <c r="H6" s="48"/>
      <c r="I6" s="49" t="s">
        <v>91</v>
      </c>
    </row>
    <row r="7" spans="1:9" x14ac:dyDescent="0.2">
      <c r="A7" s="50"/>
      <c r="B7" s="153" t="s">
        <v>218</v>
      </c>
      <c r="C7" s="67"/>
      <c r="D7" s="67"/>
      <c r="E7" s="67"/>
      <c r="F7" s="79"/>
      <c r="G7" s="76"/>
      <c r="H7" s="68"/>
      <c r="I7" s="68">
        <v>180</v>
      </c>
    </row>
    <row r="8" spans="1:9" x14ac:dyDescent="0.2">
      <c r="A8" s="62" t="s">
        <v>92</v>
      </c>
      <c r="B8" s="62"/>
      <c r="C8" s="62"/>
      <c r="D8" s="62"/>
      <c r="E8" s="62"/>
      <c r="F8" s="48"/>
      <c r="G8" s="48"/>
      <c r="H8" s="48"/>
      <c r="I8" s="49" t="s">
        <v>93</v>
      </c>
    </row>
    <row r="9" spans="1:9" x14ac:dyDescent="0.2">
      <c r="A9" s="58"/>
      <c r="B9" s="154" t="s">
        <v>219</v>
      </c>
      <c r="C9" s="59"/>
      <c r="D9" s="59"/>
      <c r="E9" s="59"/>
      <c r="F9" s="80"/>
      <c r="G9" s="80"/>
      <c r="H9" s="183" t="s">
        <v>223</v>
      </c>
      <c r="I9" s="183"/>
    </row>
    <row r="10" spans="1:9" x14ac:dyDescent="0.2">
      <c r="A10" s="62" t="s">
        <v>94</v>
      </c>
      <c r="B10" s="62"/>
      <c r="C10" s="62"/>
      <c r="D10" s="62"/>
      <c r="E10" s="62"/>
      <c r="F10" s="49"/>
      <c r="G10" s="49"/>
      <c r="H10" s="49"/>
      <c r="I10" s="49" t="s">
        <v>95</v>
      </c>
    </row>
    <row r="11" spans="1:9" x14ac:dyDescent="0.2">
      <c r="A11" s="60"/>
      <c r="B11" s="155"/>
      <c r="C11" s="81"/>
      <c r="D11" s="81"/>
      <c r="E11" s="81"/>
      <c r="F11" s="76"/>
      <c r="G11" s="76"/>
      <c r="H11" s="184" t="s">
        <v>224</v>
      </c>
      <c r="I11" s="184"/>
    </row>
    <row r="12" spans="1:9" x14ac:dyDescent="0.2">
      <c r="A12" s="62" t="s">
        <v>220</v>
      </c>
      <c r="B12" s="62"/>
      <c r="C12" s="62"/>
      <c r="D12" s="62"/>
      <c r="E12" s="62"/>
      <c r="F12" s="49"/>
      <c r="G12" s="49"/>
      <c r="H12" s="49"/>
      <c r="I12" s="49" t="s">
        <v>96</v>
      </c>
    </row>
    <row r="13" spans="1:9" x14ac:dyDescent="0.2">
      <c r="A13" s="83"/>
      <c r="B13" s="83"/>
    </row>
    <row r="15" spans="1:9" x14ac:dyDescent="0.2">
      <c r="A15" s="206" t="s">
        <v>169</v>
      </c>
      <c r="B15" s="206"/>
      <c r="C15" s="206"/>
      <c r="D15" s="206"/>
      <c r="E15" s="206"/>
      <c r="F15" s="206"/>
      <c r="G15" s="206"/>
      <c r="H15" s="206"/>
      <c r="I15" s="206"/>
    </row>
    <row r="16" spans="1:9" x14ac:dyDescent="0.2">
      <c r="A16" s="213" t="s">
        <v>170</v>
      </c>
      <c r="B16" s="213"/>
      <c r="C16" s="213"/>
      <c r="D16" s="213"/>
      <c r="E16" s="213"/>
      <c r="F16" s="213"/>
      <c r="G16" s="213"/>
      <c r="H16" s="213"/>
      <c r="I16" s="213"/>
    </row>
    <row r="17" spans="1:9" x14ac:dyDescent="0.2">
      <c r="A17" s="201" t="s">
        <v>296</v>
      </c>
      <c r="B17" s="201"/>
      <c r="C17" s="201"/>
      <c r="D17" s="201"/>
      <c r="E17" s="201"/>
      <c r="F17" s="201"/>
      <c r="G17" s="201"/>
      <c r="H17" s="201"/>
      <c r="I17" s="201"/>
    </row>
    <row r="18" spans="1:9" x14ac:dyDescent="0.2">
      <c r="A18" s="108"/>
      <c r="B18" s="108"/>
      <c r="C18" s="108"/>
      <c r="D18" s="108"/>
      <c r="E18" s="108"/>
      <c r="F18" s="108"/>
      <c r="G18" s="108"/>
      <c r="H18" s="175"/>
      <c r="I18" s="175"/>
    </row>
    <row r="20" spans="1:9" x14ac:dyDescent="0.2">
      <c r="A20"/>
      <c r="B20"/>
      <c r="C20"/>
      <c r="D20"/>
      <c r="E20"/>
      <c r="F20"/>
      <c r="G20"/>
      <c r="H20"/>
      <c r="I20" s="42" t="s">
        <v>71</v>
      </c>
    </row>
    <row r="21" spans="1:9" ht="38.25" x14ac:dyDescent="0.2">
      <c r="A21" s="109" t="s">
        <v>1</v>
      </c>
      <c r="B21" s="110" t="s">
        <v>2</v>
      </c>
      <c r="C21" s="111" t="s">
        <v>79</v>
      </c>
      <c r="D21" s="112" t="s">
        <v>171</v>
      </c>
      <c r="E21" s="214" t="s">
        <v>172</v>
      </c>
      <c r="F21" s="215"/>
      <c r="G21" s="216"/>
      <c r="H21" s="113" t="s">
        <v>292</v>
      </c>
      <c r="I21" s="158" t="s">
        <v>294</v>
      </c>
    </row>
    <row r="22" spans="1:9" x14ac:dyDescent="0.2">
      <c r="A22" s="114">
        <v>1</v>
      </c>
      <c r="B22" s="115">
        <v>2</v>
      </c>
      <c r="C22" s="115">
        <v>3</v>
      </c>
      <c r="D22" s="115">
        <v>4</v>
      </c>
      <c r="E22" s="210">
        <v>5</v>
      </c>
      <c r="F22" s="211"/>
      <c r="G22" s="212"/>
      <c r="H22" s="116">
        <v>6</v>
      </c>
      <c r="I22" s="159">
        <v>7</v>
      </c>
    </row>
    <row r="23" spans="1:9" x14ac:dyDescent="0.2">
      <c r="A23" s="114"/>
      <c r="B23" s="115"/>
      <c r="C23" s="115"/>
      <c r="D23" s="115"/>
      <c r="E23" s="210"/>
      <c r="F23" s="211"/>
      <c r="G23" s="212"/>
      <c r="H23" s="116"/>
      <c r="I23" s="159"/>
    </row>
    <row r="24" spans="1:9" x14ac:dyDescent="0.2">
      <c r="A24" s="118" t="s">
        <v>7</v>
      </c>
      <c r="B24" s="119" t="s">
        <v>173</v>
      </c>
      <c r="C24" s="120"/>
      <c r="D24" s="120"/>
      <c r="E24" s="210"/>
      <c r="F24" s="211"/>
      <c r="G24" s="212"/>
      <c r="H24" s="121"/>
      <c r="I24" s="160"/>
    </row>
    <row r="25" spans="1:9" x14ac:dyDescent="0.2">
      <c r="A25" s="122" t="s">
        <v>54</v>
      </c>
      <c r="B25" s="123" t="s">
        <v>174</v>
      </c>
      <c r="C25" s="121"/>
      <c r="D25" s="124" t="s">
        <v>175</v>
      </c>
      <c r="E25" s="122">
        <v>4</v>
      </c>
      <c r="F25" s="122">
        <v>0</v>
      </c>
      <c r="G25" s="122">
        <v>1</v>
      </c>
      <c r="H25" s="142">
        <v>0</v>
      </c>
      <c r="I25" s="143">
        <v>88</v>
      </c>
    </row>
    <row r="26" spans="1:9" x14ac:dyDescent="0.2">
      <c r="A26" s="122" t="s">
        <v>55</v>
      </c>
      <c r="B26" s="123" t="s">
        <v>176</v>
      </c>
      <c r="C26" s="121"/>
      <c r="D26" s="124" t="s">
        <v>175</v>
      </c>
      <c r="E26" s="122">
        <v>4</v>
      </c>
      <c r="F26" s="122">
        <v>0</v>
      </c>
      <c r="G26" s="122">
        <v>2</v>
      </c>
      <c r="H26" s="142">
        <v>431183</v>
      </c>
      <c r="I26" s="143">
        <v>845353</v>
      </c>
    </row>
    <row r="27" spans="1:9" ht="25.5" x14ac:dyDescent="0.2">
      <c r="A27" s="122" t="s">
        <v>103</v>
      </c>
      <c r="B27" s="125" t="s">
        <v>265</v>
      </c>
      <c r="C27" s="121"/>
      <c r="D27" s="126" t="s">
        <v>177</v>
      </c>
      <c r="E27" s="122">
        <v>4</v>
      </c>
      <c r="F27" s="122">
        <v>0</v>
      </c>
      <c r="G27" s="122">
        <v>3</v>
      </c>
      <c r="H27" s="142">
        <v>-1216</v>
      </c>
      <c r="I27" s="143">
        <v>-3070803</v>
      </c>
    </row>
    <row r="28" spans="1:9" x14ac:dyDescent="0.2">
      <c r="A28" s="122" t="s">
        <v>143</v>
      </c>
      <c r="B28" s="125" t="s">
        <v>266</v>
      </c>
      <c r="C28" s="121"/>
      <c r="D28" s="124" t="s">
        <v>175</v>
      </c>
      <c r="E28" s="122">
        <v>4</v>
      </c>
      <c r="F28" s="122">
        <v>0</v>
      </c>
      <c r="G28" s="122">
        <v>4</v>
      </c>
      <c r="H28" s="142">
        <v>1186640</v>
      </c>
      <c r="I28" s="143">
        <v>3073698</v>
      </c>
    </row>
    <row r="29" spans="1:9" ht="25.5" x14ac:dyDescent="0.2">
      <c r="A29" s="122" t="s">
        <v>178</v>
      </c>
      <c r="B29" s="125" t="s">
        <v>267</v>
      </c>
      <c r="C29" s="121"/>
      <c r="D29" s="126" t="s">
        <v>177</v>
      </c>
      <c r="E29" s="122">
        <v>4</v>
      </c>
      <c r="F29" s="122">
        <v>0</v>
      </c>
      <c r="G29" s="122">
        <v>5</v>
      </c>
      <c r="H29" s="142">
        <v>0</v>
      </c>
      <c r="I29" s="143">
        <v>0</v>
      </c>
    </row>
    <row r="30" spans="1:9" x14ac:dyDescent="0.2">
      <c r="A30" s="122" t="s">
        <v>179</v>
      </c>
      <c r="B30" s="125" t="s">
        <v>268</v>
      </c>
      <c r="C30" s="121"/>
      <c r="D30" s="124" t="s">
        <v>175</v>
      </c>
      <c r="E30" s="122">
        <v>4</v>
      </c>
      <c r="F30" s="122">
        <v>0</v>
      </c>
      <c r="G30" s="122">
        <v>6</v>
      </c>
      <c r="H30" s="142">
        <v>0</v>
      </c>
      <c r="I30" s="143">
        <v>0</v>
      </c>
    </row>
    <row r="31" spans="1:9" x14ac:dyDescent="0.2">
      <c r="A31" s="122" t="s">
        <v>180</v>
      </c>
      <c r="B31" s="125" t="s">
        <v>269</v>
      </c>
      <c r="C31" s="121"/>
      <c r="D31" s="126" t="s">
        <v>177</v>
      </c>
      <c r="E31" s="122">
        <v>4</v>
      </c>
      <c r="F31" s="122">
        <v>0</v>
      </c>
      <c r="G31" s="122">
        <v>7</v>
      </c>
      <c r="H31" s="142">
        <v>0</v>
      </c>
      <c r="I31" s="143">
        <v>0</v>
      </c>
    </row>
    <row r="32" spans="1:9" x14ac:dyDescent="0.2">
      <c r="A32" s="122" t="s">
        <v>181</v>
      </c>
      <c r="B32" s="125" t="s">
        <v>270</v>
      </c>
      <c r="C32" s="121"/>
      <c r="D32" s="124" t="s">
        <v>175</v>
      </c>
      <c r="E32" s="122">
        <v>4</v>
      </c>
      <c r="F32" s="122">
        <v>0</v>
      </c>
      <c r="G32" s="122">
        <v>8</v>
      </c>
      <c r="H32" s="142">
        <v>0</v>
      </c>
      <c r="I32" s="143">
        <v>0</v>
      </c>
    </row>
    <row r="33" spans="1:9" x14ac:dyDescent="0.2">
      <c r="A33" s="122" t="s">
        <v>182</v>
      </c>
      <c r="B33" s="125" t="s">
        <v>183</v>
      </c>
      <c r="C33" s="121"/>
      <c r="D33" s="126" t="s">
        <v>177</v>
      </c>
      <c r="E33" s="122">
        <v>4</v>
      </c>
      <c r="F33" s="122">
        <v>0</v>
      </c>
      <c r="G33" s="122">
        <v>9</v>
      </c>
      <c r="H33" s="142">
        <v>0</v>
      </c>
      <c r="I33" s="143">
        <v>0</v>
      </c>
    </row>
    <row r="34" spans="1:9" x14ac:dyDescent="0.2">
      <c r="A34" s="122" t="s">
        <v>184</v>
      </c>
      <c r="B34" s="125" t="s">
        <v>185</v>
      </c>
      <c r="C34" s="121"/>
      <c r="D34" s="124" t="s">
        <v>175</v>
      </c>
      <c r="E34" s="122">
        <v>4</v>
      </c>
      <c r="F34" s="122">
        <v>1</v>
      </c>
      <c r="G34" s="122">
        <v>0</v>
      </c>
      <c r="H34" s="142">
        <v>0</v>
      </c>
      <c r="I34" s="143">
        <v>0</v>
      </c>
    </row>
    <row r="35" spans="1:9" x14ac:dyDescent="0.2">
      <c r="A35" s="122" t="s">
        <v>186</v>
      </c>
      <c r="B35" s="127" t="s">
        <v>187</v>
      </c>
      <c r="C35" s="121"/>
      <c r="D35" s="126" t="s">
        <v>177</v>
      </c>
      <c r="E35" s="122">
        <v>4</v>
      </c>
      <c r="F35" s="122">
        <v>1</v>
      </c>
      <c r="G35" s="122">
        <v>1</v>
      </c>
      <c r="H35" s="143">
        <v>-746890</v>
      </c>
      <c r="I35" s="143">
        <v>-731729</v>
      </c>
    </row>
    <row r="36" spans="1:9" ht="18" customHeight="1" x14ac:dyDescent="0.2">
      <c r="A36" s="122" t="s">
        <v>188</v>
      </c>
      <c r="B36" s="127" t="s">
        <v>189</v>
      </c>
      <c r="C36" s="121"/>
      <c r="D36" s="126" t="s">
        <v>177</v>
      </c>
      <c r="E36" s="122">
        <v>4</v>
      </c>
      <c r="F36" s="122">
        <v>1</v>
      </c>
      <c r="G36" s="122">
        <v>2</v>
      </c>
      <c r="H36" s="143">
        <v>-203</v>
      </c>
      <c r="I36" s="143">
        <v>-30068</v>
      </c>
    </row>
    <row r="37" spans="1:9" ht="25.5" x14ac:dyDescent="0.2">
      <c r="A37" s="122" t="s">
        <v>190</v>
      </c>
      <c r="B37" s="127" t="s">
        <v>191</v>
      </c>
      <c r="C37" s="121"/>
      <c r="D37" s="126" t="s">
        <v>177</v>
      </c>
      <c r="E37" s="122">
        <v>4</v>
      </c>
      <c r="F37" s="122">
        <v>1</v>
      </c>
      <c r="G37" s="122">
        <v>3</v>
      </c>
      <c r="H37" s="143">
        <v>-41514</v>
      </c>
      <c r="I37" s="143">
        <v>-38114</v>
      </c>
    </row>
    <row r="38" spans="1:9" x14ac:dyDescent="0.2">
      <c r="A38" s="122" t="s">
        <v>192</v>
      </c>
      <c r="B38" s="127" t="s">
        <v>193</v>
      </c>
      <c r="C38" s="121"/>
      <c r="D38" s="126" t="s">
        <v>177</v>
      </c>
      <c r="E38" s="122">
        <v>4</v>
      </c>
      <c r="F38" s="122">
        <v>1</v>
      </c>
      <c r="G38" s="122">
        <v>4</v>
      </c>
      <c r="H38" s="143">
        <v>-18000</v>
      </c>
      <c r="I38" s="143">
        <v>-18516</v>
      </c>
    </row>
    <row r="39" spans="1:9" x14ac:dyDescent="0.2">
      <c r="A39" s="122" t="s">
        <v>194</v>
      </c>
      <c r="B39" s="128" t="s">
        <v>271</v>
      </c>
      <c r="C39" s="121"/>
      <c r="D39" s="126" t="s">
        <v>177</v>
      </c>
      <c r="E39" s="122">
        <v>4</v>
      </c>
      <c r="F39" s="122">
        <v>1</v>
      </c>
      <c r="G39" s="122">
        <v>5</v>
      </c>
      <c r="H39" s="143">
        <v>-11400</v>
      </c>
      <c r="I39" s="143">
        <v>-11400</v>
      </c>
    </row>
    <row r="40" spans="1:9" x14ac:dyDescent="0.2">
      <c r="A40" s="122" t="s">
        <v>195</v>
      </c>
      <c r="B40" s="128" t="s">
        <v>196</v>
      </c>
      <c r="C40" s="121"/>
      <c r="D40" s="126" t="s">
        <v>177</v>
      </c>
      <c r="E40" s="122">
        <v>4</v>
      </c>
      <c r="F40" s="122">
        <v>1</v>
      </c>
      <c r="G40" s="122">
        <v>6</v>
      </c>
      <c r="H40" s="143">
        <v>-84555</v>
      </c>
      <c r="I40" s="143">
        <v>-57486</v>
      </c>
    </row>
    <row r="41" spans="1:9" x14ac:dyDescent="0.2">
      <c r="A41" s="122" t="s">
        <v>197</v>
      </c>
      <c r="B41" s="128" t="s">
        <v>198</v>
      </c>
      <c r="C41" s="121"/>
      <c r="D41" s="126" t="s">
        <v>177</v>
      </c>
      <c r="E41" s="122">
        <v>4</v>
      </c>
      <c r="F41" s="122">
        <v>1</v>
      </c>
      <c r="G41" s="122">
        <v>7</v>
      </c>
      <c r="H41" s="142">
        <v>0</v>
      </c>
      <c r="I41" s="143">
        <v>0</v>
      </c>
    </row>
    <row r="42" spans="1:9" x14ac:dyDescent="0.2">
      <c r="A42" s="122" t="s">
        <v>199</v>
      </c>
      <c r="B42" s="129" t="s">
        <v>200</v>
      </c>
      <c r="C42" s="121"/>
      <c r="D42" s="124" t="s">
        <v>175</v>
      </c>
      <c r="E42" s="122">
        <v>4</v>
      </c>
      <c r="F42" s="122">
        <v>1</v>
      </c>
      <c r="G42" s="122">
        <v>8</v>
      </c>
      <c r="H42" s="142">
        <v>0</v>
      </c>
      <c r="I42" s="143">
        <v>0</v>
      </c>
    </row>
    <row r="43" spans="1:9" x14ac:dyDescent="0.2">
      <c r="A43" s="122" t="s">
        <v>201</v>
      </c>
      <c r="B43" s="130" t="s">
        <v>202</v>
      </c>
      <c r="C43" s="121"/>
      <c r="D43" s="126" t="s">
        <v>177</v>
      </c>
      <c r="E43" s="122">
        <v>4</v>
      </c>
      <c r="F43" s="122">
        <v>1</v>
      </c>
      <c r="G43" s="122">
        <v>9</v>
      </c>
      <c r="H43" s="142">
        <v>-16077</v>
      </c>
      <c r="I43" s="143">
        <v>-129643</v>
      </c>
    </row>
    <row r="44" spans="1:9" ht="25.5" x14ac:dyDescent="0.2">
      <c r="A44" s="131" t="s">
        <v>66</v>
      </c>
      <c r="B44" s="132" t="s">
        <v>272</v>
      </c>
      <c r="C44" s="121"/>
      <c r="D44" s="126" t="s">
        <v>203</v>
      </c>
      <c r="E44" s="122">
        <v>4</v>
      </c>
      <c r="F44" s="122">
        <v>2</v>
      </c>
      <c r="G44" s="122">
        <v>0</v>
      </c>
      <c r="H44" s="143">
        <f>SUM(H25:H43)</f>
        <v>697968</v>
      </c>
      <c r="I44" s="143">
        <f>SUM(I25:I43)</f>
        <v>-168620</v>
      </c>
    </row>
    <row r="45" spans="1:9" x14ac:dyDescent="0.2">
      <c r="A45" s="122"/>
      <c r="B45" s="123"/>
      <c r="C45" s="121"/>
      <c r="D45" s="126"/>
      <c r="E45" s="210"/>
      <c r="F45" s="211"/>
      <c r="G45" s="212"/>
      <c r="H45" s="142"/>
      <c r="I45" s="177"/>
    </row>
    <row r="46" spans="1:9" x14ac:dyDescent="0.2">
      <c r="A46" s="131" t="s">
        <v>8</v>
      </c>
      <c r="B46" s="133" t="s">
        <v>273</v>
      </c>
      <c r="C46" s="121"/>
      <c r="D46" s="121"/>
      <c r="E46" s="210"/>
      <c r="F46" s="211"/>
      <c r="G46" s="212"/>
      <c r="H46" s="142"/>
      <c r="I46" s="177"/>
    </row>
    <row r="47" spans="1:9" x14ac:dyDescent="0.2">
      <c r="A47" s="122" t="s">
        <v>18</v>
      </c>
      <c r="B47" s="134" t="s">
        <v>204</v>
      </c>
      <c r="C47" s="121"/>
      <c r="D47" s="124" t="s">
        <v>175</v>
      </c>
      <c r="E47" s="122">
        <v>4</v>
      </c>
      <c r="F47" s="122">
        <v>2</v>
      </c>
      <c r="G47" s="122">
        <v>1</v>
      </c>
      <c r="H47" s="142">
        <v>0</v>
      </c>
      <c r="I47" s="143">
        <v>0</v>
      </c>
    </row>
    <row r="48" spans="1:9" x14ac:dyDescent="0.2">
      <c r="A48" s="122" t="s">
        <v>17</v>
      </c>
      <c r="B48" s="134" t="s">
        <v>205</v>
      </c>
      <c r="C48" s="121"/>
      <c r="D48" s="126" t="s">
        <v>177</v>
      </c>
      <c r="E48" s="122">
        <v>4</v>
      </c>
      <c r="F48" s="122">
        <v>2</v>
      </c>
      <c r="G48" s="122">
        <v>2</v>
      </c>
      <c r="H48" s="142">
        <v>0</v>
      </c>
      <c r="I48" s="143">
        <v>0</v>
      </c>
    </row>
    <row r="49" spans="1:9" x14ac:dyDescent="0.2">
      <c r="A49" s="122" t="s">
        <v>146</v>
      </c>
      <c r="B49" s="129" t="s">
        <v>206</v>
      </c>
      <c r="C49" s="121"/>
      <c r="D49" s="126" t="s">
        <v>177</v>
      </c>
      <c r="E49" s="122">
        <v>4</v>
      </c>
      <c r="F49" s="122">
        <v>2</v>
      </c>
      <c r="G49" s="122">
        <v>3</v>
      </c>
      <c r="H49" s="142">
        <v>0</v>
      </c>
      <c r="I49" s="143">
        <v>0</v>
      </c>
    </row>
    <row r="50" spans="1:9" x14ac:dyDescent="0.2">
      <c r="A50" s="122" t="s">
        <v>207</v>
      </c>
      <c r="B50" s="123" t="s">
        <v>208</v>
      </c>
      <c r="C50" s="121"/>
      <c r="D50" s="126" t="s">
        <v>177</v>
      </c>
      <c r="E50" s="122">
        <v>4</v>
      </c>
      <c r="F50" s="122">
        <v>2</v>
      </c>
      <c r="G50" s="122">
        <v>4</v>
      </c>
      <c r="H50" s="142">
        <v>0</v>
      </c>
      <c r="I50" s="143">
        <v>0</v>
      </c>
    </row>
    <row r="51" spans="1:9" x14ac:dyDescent="0.2">
      <c r="A51" s="122" t="s">
        <v>209</v>
      </c>
      <c r="B51" s="129" t="s">
        <v>274</v>
      </c>
      <c r="C51" s="121"/>
      <c r="D51" s="124" t="s">
        <v>175</v>
      </c>
      <c r="E51" s="122">
        <v>4</v>
      </c>
      <c r="F51" s="122">
        <v>2</v>
      </c>
      <c r="G51" s="122">
        <v>5</v>
      </c>
      <c r="H51" s="142">
        <v>0</v>
      </c>
      <c r="I51" s="143">
        <v>0</v>
      </c>
    </row>
    <row r="52" spans="1:9" x14ac:dyDescent="0.2">
      <c r="A52" s="122" t="s">
        <v>210</v>
      </c>
      <c r="B52" s="130" t="s">
        <v>275</v>
      </c>
      <c r="C52" s="121"/>
      <c r="D52" s="126" t="s">
        <v>177</v>
      </c>
      <c r="E52" s="122">
        <v>4</v>
      </c>
      <c r="F52" s="122">
        <v>2</v>
      </c>
      <c r="G52" s="122">
        <v>6</v>
      </c>
      <c r="H52" s="142">
        <v>0</v>
      </c>
      <c r="I52" s="143">
        <v>0</v>
      </c>
    </row>
    <row r="53" spans="1:9" ht="25.5" x14ac:dyDescent="0.2">
      <c r="A53" s="135" t="s">
        <v>65</v>
      </c>
      <c r="B53" s="136" t="s">
        <v>276</v>
      </c>
      <c r="C53" s="121"/>
      <c r="D53" s="126" t="s">
        <v>203</v>
      </c>
      <c r="E53" s="122">
        <v>4</v>
      </c>
      <c r="F53" s="122">
        <v>2</v>
      </c>
      <c r="G53" s="122">
        <v>7</v>
      </c>
      <c r="H53" s="142">
        <v>0</v>
      </c>
      <c r="I53" s="143">
        <v>0</v>
      </c>
    </row>
    <row r="54" spans="1:9" x14ac:dyDescent="0.2">
      <c r="A54" s="137"/>
      <c r="B54" s="120"/>
      <c r="C54" s="138"/>
      <c r="D54" s="126"/>
      <c r="E54" s="210"/>
      <c r="F54" s="211"/>
      <c r="G54" s="212"/>
      <c r="H54" s="142"/>
      <c r="I54" s="143"/>
    </row>
    <row r="55" spans="1:9" ht="25.5" x14ac:dyDescent="0.2">
      <c r="A55" s="137" t="s">
        <v>129</v>
      </c>
      <c r="B55" s="139" t="s">
        <v>211</v>
      </c>
      <c r="C55" s="138"/>
      <c r="D55" s="126" t="s">
        <v>203</v>
      </c>
      <c r="E55" s="122">
        <v>4</v>
      </c>
      <c r="F55" s="122">
        <v>2</v>
      </c>
      <c r="G55" s="122">
        <v>8</v>
      </c>
      <c r="H55" s="143">
        <f>H44+H53</f>
        <v>697968</v>
      </c>
      <c r="I55" s="143">
        <f>I44+I53</f>
        <v>-168620</v>
      </c>
    </row>
    <row r="56" spans="1:9" x14ac:dyDescent="0.2">
      <c r="A56" s="137"/>
      <c r="B56" s="120"/>
      <c r="C56" s="138"/>
      <c r="D56" s="126"/>
      <c r="E56" s="210"/>
      <c r="F56" s="211"/>
      <c r="G56" s="212"/>
      <c r="H56" s="142"/>
      <c r="I56" s="143"/>
    </row>
    <row r="57" spans="1:9" x14ac:dyDescent="0.2">
      <c r="A57" s="137" t="s">
        <v>53</v>
      </c>
      <c r="B57" s="139" t="s">
        <v>277</v>
      </c>
      <c r="C57" s="138"/>
      <c r="D57" s="126" t="s">
        <v>203</v>
      </c>
      <c r="E57" s="122">
        <v>4</v>
      </c>
      <c r="F57" s="122">
        <v>2</v>
      </c>
      <c r="G57" s="122">
        <v>9</v>
      </c>
      <c r="H57" s="142">
        <v>254852</v>
      </c>
      <c r="I57" s="143">
        <v>423472</v>
      </c>
    </row>
    <row r="58" spans="1:9" ht="25.5" x14ac:dyDescent="0.2">
      <c r="A58" s="137" t="s">
        <v>67</v>
      </c>
      <c r="B58" s="139" t="s">
        <v>212</v>
      </c>
      <c r="C58" s="138"/>
      <c r="D58" s="126" t="s">
        <v>203</v>
      </c>
      <c r="E58" s="122">
        <v>4</v>
      </c>
      <c r="F58" s="122">
        <v>3</v>
      </c>
      <c r="G58" s="122">
        <v>0</v>
      </c>
      <c r="H58" s="142"/>
      <c r="I58" s="143"/>
    </row>
    <row r="59" spans="1:9" x14ac:dyDescent="0.2">
      <c r="A59" s="137" t="s">
        <v>68</v>
      </c>
      <c r="B59" s="139" t="s">
        <v>278</v>
      </c>
      <c r="C59" s="138"/>
      <c r="D59" s="126" t="s">
        <v>203</v>
      </c>
      <c r="E59" s="122">
        <v>4</v>
      </c>
      <c r="F59" s="122">
        <v>3</v>
      </c>
      <c r="G59" s="122">
        <v>1</v>
      </c>
      <c r="H59" s="142">
        <f>51639+901181</f>
        <v>952820</v>
      </c>
      <c r="I59" s="143">
        <v>254852</v>
      </c>
    </row>
    <row r="60" spans="1:9" x14ac:dyDescent="0.2">
      <c r="A60" s="140"/>
      <c r="B60"/>
      <c r="C60"/>
      <c r="D60"/>
      <c r="E60"/>
      <c r="F60"/>
      <c r="G60"/>
      <c r="H60" s="145"/>
      <c r="I60" s="100"/>
    </row>
    <row r="61" spans="1:9" x14ac:dyDescent="0.2">
      <c r="A61" s="140"/>
      <c r="B61"/>
      <c r="C61"/>
      <c r="D61"/>
      <c r="E61"/>
      <c r="F61"/>
      <c r="G61"/>
      <c r="H61"/>
    </row>
    <row r="62" spans="1:9" ht="51" x14ac:dyDescent="0.2">
      <c r="A62" s="141"/>
      <c r="B62" s="12" t="s">
        <v>167</v>
      </c>
      <c r="C62" s="12"/>
      <c r="D62" s="36"/>
      <c r="E62" s="37"/>
      <c r="F62" s="37"/>
      <c r="H62" s="36" t="s">
        <v>69</v>
      </c>
      <c r="I62" s="161" t="s">
        <v>70</v>
      </c>
    </row>
    <row r="63" spans="1:9" x14ac:dyDescent="0.2">
      <c r="A63" s="141"/>
      <c r="B63" s="12" t="s">
        <v>213</v>
      </c>
      <c r="C63" s="12"/>
      <c r="D63" s="12"/>
      <c r="E63" s="12"/>
      <c r="F63" s="12"/>
      <c r="H63" s="38"/>
      <c r="I63" s="162"/>
    </row>
    <row r="64" spans="1:9" x14ac:dyDescent="0.2">
      <c r="A64" s="141"/>
    </row>
    <row r="65" spans="1:1" x14ac:dyDescent="0.2">
      <c r="A65" s="141"/>
    </row>
    <row r="66" spans="1:1" x14ac:dyDescent="0.2">
      <c r="A66" s="141"/>
    </row>
    <row r="67" spans="1:1" x14ac:dyDescent="0.2">
      <c r="A67" s="141"/>
    </row>
  </sheetData>
  <mergeCells count="13">
    <mergeCell ref="H9:I9"/>
    <mergeCell ref="H11:I11"/>
    <mergeCell ref="E24:G24"/>
    <mergeCell ref="E45:G45"/>
    <mergeCell ref="E46:G46"/>
    <mergeCell ref="E54:G54"/>
    <mergeCell ref="E56:G56"/>
    <mergeCell ref="E23:G23"/>
    <mergeCell ref="A15:I15"/>
    <mergeCell ref="A16:I16"/>
    <mergeCell ref="A17:I17"/>
    <mergeCell ref="E21:G21"/>
    <mergeCell ref="E22:G22"/>
  </mergeCells>
  <pageMargins left="0.25" right="0.25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B41" sqref="B41"/>
    </sheetView>
  </sheetViews>
  <sheetFormatPr defaultRowHeight="12.75" x14ac:dyDescent="0.2"/>
  <sheetData>
    <row r="1" spans="1:15" x14ac:dyDescent="0.2">
      <c r="A1" s="217" t="s">
        <v>214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x14ac:dyDescent="0.2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50.25" customHeight="1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</sheetData>
  <mergeCells count="1">
    <mergeCell ref="A1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prilog 1</vt:lpstr>
      <vt:lpstr>prilog 2</vt:lpstr>
      <vt:lpstr>prilog 3</vt:lpstr>
      <vt:lpstr>prilog 4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dbatinic</dc:creator>
  <cp:lastModifiedBy>Dragan</cp:lastModifiedBy>
  <cp:lastPrinted>2023-02-14T12:27:35Z</cp:lastPrinted>
  <dcterms:created xsi:type="dcterms:W3CDTF">2010-11-22T08:47:27Z</dcterms:created>
  <dcterms:modified xsi:type="dcterms:W3CDTF">2023-03-10T07:52:01Z</dcterms:modified>
</cp:coreProperties>
</file>